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xa-my.sharepoint.com/personal/yamashita_miwako_jaxa_jp/Documents/WORK/MMO/CRF/20210222_観測/"/>
    </mc:Choice>
  </mc:AlternateContent>
  <xr:revisionPtr revIDLastSave="704" documentId="8_{DF7514CA-7E9A-4BCE-A07B-77D9EF795351}" xr6:coauthVersionLast="45" xr6:coauthVersionMax="45" xr10:uidLastSave="{B5D4958E-2074-463A-93B6-6BC009B16344}"/>
  <bookViews>
    <workbookView xWindow="15030" yWindow="-16845" windowWidth="28635" windowHeight="15135" firstSheet="1" activeTab="5" xr2:uid="{00000000-000D-0000-FFFF-FFFF00000000}"/>
  </bookViews>
  <sheets>
    <sheet name="確認事項" sheetId="7" r:id="rId1"/>
    <sheet name="List" sheetId="5" r:id="rId2"/>
    <sheet name="wheel offloading" sheetId="21" r:id="rId3"/>
    <sheet name="2021_3_2-4" sheetId="23" r:id="rId4"/>
    <sheet name="2021_3_4-5" sheetId="25" r:id="rId5"/>
    <sheet name="2021_3_5-7" sheetId="27" r:id="rId6"/>
    <sheet name="2021_3_7-8" sheetId="26" r:id="rId7"/>
  </sheets>
  <externalReferences>
    <externalReference r:id="rId8"/>
    <externalReference r:id="rId9"/>
  </externalReferences>
  <definedNames>
    <definedName name="_xlnm._FilterDatabase" localSheetId="1" hidden="1">List!$B$1:$B$52</definedName>
    <definedName name="_xlnm.Print_Area" localSheetId="3">'2021_3_2-4'!$A$1:$I$34</definedName>
    <definedName name="_xlnm.Print_Area" localSheetId="4">'2021_3_4-5'!$A$1:$I$34</definedName>
    <definedName name="_xlnm.Print_Area" localSheetId="5">'2021_3_5-7'!$A$1:$I$34</definedName>
    <definedName name="_xlnm.Print_Area" localSheetId="6">'2021_3_7-8'!$A$1:$I$27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26" l="1"/>
  <c r="C3" i="26" l="1"/>
  <c r="C2" i="26"/>
  <c r="C4" i="27"/>
  <c r="C33" i="27" s="1"/>
  <c r="C3" i="27"/>
  <c r="C22" i="27" s="1"/>
  <c r="C2" i="27"/>
  <c r="C8" i="27" s="1"/>
  <c r="D8" i="27" s="1"/>
  <c r="C9" i="27" s="1"/>
  <c r="G33" i="27"/>
  <c r="K33" i="27" s="1"/>
  <c r="E33" i="27"/>
  <c r="L32" i="27"/>
  <c r="K32" i="27"/>
  <c r="H32" i="27"/>
  <c r="L31" i="27"/>
  <c r="K31" i="27"/>
  <c r="H31" i="27"/>
  <c r="L30" i="27"/>
  <c r="K30" i="27"/>
  <c r="H30" i="27"/>
  <c r="L29" i="27"/>
  <c r="K29" i="27"/>
  <c r="H29" i="27"/>
  <c r="L28" i="27"/>
  <c r="K28" i="27"/>
  <c r="H28" i="27"/>
  <c r="L27" i="27"/>
  <c r="K27" i="27"/>
  <c r="H27" i="27"/>
  <c r="K26" i="27"/>
  <c r="L25" i="27"/>
  <c r="K25" i="27"/>
  <c r="H25" i="27"/>
  <c r="L24" i="27"/>
  <c r="K24" i="27"/>
  <c r="H24" i="27"/>
  <c r="L23" i="27"/>
  <c r="K23" i="27"/>
  <c r="H23" i="27"/>
  <c r="E22" i="27"/>
  <c r="L21" i="27"/>
  <c r="K21" i="27"/>
  <c r="H21" i="27"/>
  <c r="L20" i="27"/>
  <c r="K20" i="27"/>
  <c r="H20" i="27"/>
  <c r="L19" i="27"/>
  <c r="K19" i="27"/>
  <c r="H19" i="27"/>
  <c r="K18" i="27"/>
  <c r="L17" i="27"/>
  <c r="K17" i="27"/>
  <c r="H17" i="27"/>
  <c r="L16" i="27"/>
  <c r="K16" i="27"/>
  <c r="H16" i="27"/>
  <c r="L15" i="27"/>
  <c r="K15" i="27"/>
  <c r="H15" i="27"/>
  <c r="L14" i="27"/>
  <c r="K14" i="27"/>
  <c r="H14" i="27"/>
  <c r="L13" i="27"/>
  <c r="K13" i="27"/>
  <c r="H13" i="27"/>
  <c r="L12" i="27"/>
  <c r="K12" i="27"/>
  <c r="H12" i="27"/>
  <c r="L11" i="27"/>
  <c r="K11" i="27"/>
  <c r="H11" i="27"/>
  <c r="L10" i="27"/>
  <c r="K10" i="27"/>
  <c r="H10" i="27"/>
  <c r="L9" i="27"/>
  <c r="K9" i="27"/>
  <c r="H9" i="27"/>
  <c r="E8" i="27"/>
  <c r="D26" i="21"/>
  <c r="D28" i="21"/>
  <c r="D30" i="21"/>
  <c r="D32" i="21"/>
  <c r="D34" i="21"/>
  <c r="L6" i="27" l="1"/>
  <c r="L2" i="27" s="1"/>
  <c r="D9" i="27"/>
  <c r="C10" i="27" s="1"/>
  <c r="D10" i="27" s="1"/>
  <c r="C11" i="27" s="1"/>
  <c r="D11" i="27" s="1"/>
  <c r="C12" i="27" s="1"/>
  <c r="D12" i="27" s="1"/>
  <c r="C13" i="27" s="1"/>
  <c r="D13" i="27" s="1"/>
  <c r="C14" i="27" s="1"/>
  <c r="D14" i="27" s="1"/>
  <c r="C15" i="27" s="1"/>
  <c r="D15" i="27" s="1"/>
  <c r="C16" i="27" s="1"/>
  <c r="D16" i="27" s="1"/>
  <c r="C17" i="27" s="1"/>
  <c r="D17" i="27" s="1"/>
  <c r="C18" i="27" s="1"/>
  <c r="G8" i="27"/>
  <c r="K8" i="27" s="1"/>
  <c r="D33" i="27"/>
  <c r="D32" i="27"/>
  <c r="C32" i="27" s="1"/>
  <c r="D31" i="27" s="1"/>
  <c r="C31" i="27" s="1"/>
  <c r="D30" i="27" s="1"/>
  <c r="C30" i="27" s="1"/>
  <c r="D29" i="27" s="1"/>
  <c r="C29" i="27" s="1"/>
  <c r="D28" i="27" s="1"/>
  <c r="C28" i="27" s="1"/>
  <c r="D27" i="27" s="1"/>
  <c r="C27" i="27" s="1"/>
  <c r="D26" i="27" s="1"/>
  <c r="D21" i="27"/>
  <c r="C21" i="27" s="1"/>
  <c r="D20" i="27" s="1"/>
  <c r="C20" i="27" s="1"/>
  <c r="D19" i="27" s="1"/>
  <c r="C19" i="27" s="1"/>
  <c r="D18" i="27" s="1"/>
  <c r="D22" i="27"/>
  <c r="C23" i="27" s="1"/>
  <c r="L24" i="26"/>
  <c r="K24" i="26"/>
  <c r="H24" i="26"/>
  <c r="L27" i="26"/>
  <c r="K27" i="26"/>
  <c r="H27" i="26"/>
  <c r="H18" i="27" l="1"/>
  <c r="I18" i="27" s="1"/>
  <c r="D23" i="27"/>
  <c r="C24" i="27" s="1"/>
  <c r="D24" i="27" s="1"/>
  <c r="C25" i="27" s="1"/>
  <c r="D25" i="27" s="1"/>
  <c r="C26" i="27" s="1"/>
  <c r="H26" i="27" s="1"/>
  <c r="I26" i="27" s="1"/>
  <c r="G22" i="27"/>
  <c r="K22" i="27" s="1"/>
  <c r="C4" i="26"/>
  <c r="C4" i="25"/>
  <c r="C3" i="25"/>
  <c r="C2" i="25"/>
  <c r="C4" i="23"/>
  <c r="C3" i="23"/>
  <c r="C2" i="23"/>
  <c r="D20" i="21"/>
  <c r="D18" i="21"/>
  <c r="D16" i="21"/>
  <c r="D14" i="21"/>
  <c r="D12" i="21"/>
  <c r="D10" i="21"/>
  <c r="D8" i="21"/>
  <c r="D6" i="21"/>
  <c r="D3" i="21"/>
  <c r="D4" i="21" s="1"/>
  <c r="D24" i="21"/>
  <c r="D22" i="21"/>
  <c r="C8" i="26" l="1"/>
  <c r="D8" i="26" s="1"/>
  <c r="C9" i="26" s="1"/>
  <c r="L25" i="26"/>
  <c r="K25" i="26"/>
  <c r="H25" i="26"/>
  <c r="L23" i="26"/>
  <c r="K23" i="26"/>
  <c r="H23" i="26"/>
  <c r="L22" i="26"/>
  <c r="K22" i="26"/>
  <c r="H22" i="26"/>
  <c r="E26" i="26"/>
  <c r="L21" i="26"/>
  <c r="K21" i="26"/>
  <c r="H21" i="26"/>
  <c r="L20" i="26"/>
  <c r="K20" i="26"/>
  <c r="H20" i="26"/>
  <c r="L19" i="26"/>
  <c r="K19" i="26"/>
  <c r="H19" i="26"/>
  <c r="K18" i="26"/>
  <c r="L17" i="26"/>
  <c r="K17" i="26"/>
  <c r="H17" i="26"/>
  <c r="L16" i="26"/>
  <c r="K16" i="26"/>
  <c r="H16" i="26"/>
  <c r="L15" i="26"/>
  <c r="K15" i="26"/>
  <c r="H15" i="26"/>
  <c r="L14" i="26"/>
  <c r="K14" i="26"/>
  <c r="H14" i="26"/>
  <c r="L13" i="26"/>
  <c r="K13" i="26"/>
  <c r="H13" i="26"/>
  <c r="L12" i="26"/>
  <c r="K12" i="26"/>
  <c r="H12" i="26"/>
  <c r="L11" i="26"/>
  <c r="K11" i="26"/>
  <c r="H11" i="26"/>
  <c r="L10" i="26"/>
  <c r="K10" i="26"/>
  <c r="H10" i="26"/>
  <c r="L9" i="26"/>
  <c r="K9" i="26"/>
  <c r="H9" i="26"/>
  <c r="E8" i="26"/>
  <c r="C26" i="26"/>
  <c r="D25" i="26" s="1"/>
  <c r="C25" i="26" s="1"/>
  <c r="D24" i="26" s="1"/>
  <c r="C24" i="26" s="1"/>
  <c r="D23" i="26" s="1"/>
  <c r="E33" i="25"/>
  <c r="C33" i="25"/>
  <c r="C22" i="25"/>
  <c r="C8" i="25"/>
  <c r="D8" i="25" s="1"/>
  <c r="C9" i="25" s="1"/>
  <c r="E33" i="23"/>
  <c r="G33" i="25"/>
  <c r="K33" i="25" s="1"/>
  <c r="L32" i="25"/>
  <c r="K32" i="25"/>
  <c r="H32" i="25"/>
  <c r="L31" i="25"/>
  <c r="K31" i="25"/>
  <c r="H31" i="25"/>
  <c r="L30" i="25"/>
  <c r="K30" i="25"/>
  <c r="H30" i="25"/>
  <c r="L29" i="25"/>
  <c r="K29" i="25"/>
  <c r="H29" i="25"/>
  <c r="L28" i="25"/>
  <c r="K28" i="25"/>
  <c r="H28" i="25"/>
  <c r="L27" i="25"/>
  <c r="K27" i="25"/>
  <c r="H27" i="25"/>
  <c r="K26" i="25"/>
  <c r="L25" i="25"/>
  <c r="K25" i="25"/>
  <c r="H25" i="25"/>
  <c r="L24" i="25"/>
  <c r="K24" i="25"/>
  <c r="H24" i="25"/>
  <c r="L23" i="25"/>
  <c r="K23" i="25"/>
  <c r="H23" i="25"/>
  <c r="E22" i="25"/>
  <c r="L21" i="25"/>
  <c r="K21" i="25"/>
  <c r="H21" i="25"/>
  <c r="L20" i="25"/>
  <c r="K20" i="25"/>
  <c r="H20" i="25"/>
  <c r="L19" i="25"/>
  <c r="K19" i="25"/>
  <c r="H19" i="25"/>
  <c r="K18" i="25"/>
  <c r="L17" i="25"/>
  <c r="K17" i="25"/>
  <c r="H17" i="25"/>
  <c r="L16" i="25"/>
  <c r="K16" i="25"/>
  <c r="H16" i="25"/>
  <c r="L15" i="25"/>
  <c r="K15" i="25"/>
  <c r="H15" i="25"/>
  <c r="L14" i="25"/>
  <c r="K14" i="25"/>
  <c r="H14" i="25"/>
  <c r="L13" i="25"/>
  <c r="K13" i="25"/>
  <c r="H13" i="25"/>
  <c r="L12" i="25"/>
  <c r="K12" i="25"/>
  <c r="H12" i="25"/>
  <c r="L11" i="25"/>
  <c r="K11" i="25"/>
  <c r="H11" i="25"/>
  <c r="L10" i="25"/>
  <c r="K10" i="25"/>
  <c r="H10" i="25"/>
  <c r="L9" i="25"/>
  <c r="K9" i="25"/>
  <c r="H9" i="25"/>
  <c r="E8" i="25"/>
  <c r="L6" i="25" l="1"/>
  <c r="L2" i="25" s="1"/>
  <c r="L6" i="26"/>
  <c r="L2" i="26" s="1"/>
  <c r="D9" i="26"/>
  <c r="C10" i="26" s="1"/>
  <c r="D10" i="26" s="1"/>
  <c r="C11" i="26" s="1"/>
  <c r="D11" i="26" s="1"/>
  <c r="C12" i="26" s="1"/>
  <c r="D12" i="26" s="1"/>
  <c r="C13" i="26" s="1"/>
  <c r="D13" i="26" s="1"/>
  <c r="C14" i="26" s="1"/>
  <c r="D14" i="26" s="1"/>
  <c r="C15" i="26" s="1"/>
  <c r="D15" i="26" s="1"/>
  <c r="C16" i="26" s="1"/>
  <c r="D16" i="26" s="1"/>
  <c r="C17" i="26" s="1"/>
  <c r="D17" i="26" s="1"/>
  <c r="C18" i="26" s="1"/>
  <c r="G8" i="26"/>
  <c r="K8" i="26" s="1"/>
  <c r="D26" i="26"/>
  <c r="D22" i="25"/>
  <c r="C23" i="25" s="1"/>
  <c r="D21" i="25"/>
  <c r="C21" i="25" s="1"/>
  <c r="D20" i="25" s="1"/>
  <c r="C20" i="25" s="1"/>
  <c r="D19" i="25" s="1"/>
  <c r="C19" i="25" s="1"/>
  <c r="D18" i="25" s="1"/>
  <c r="D33" i="25"/>
  <c r="D32" i="25"/>
  <c r="C32" i="25" s="1"/>
  <c r="D31" i="25" s="1"/>
  <c r="C31" i="25" s="1"/>
  <c r="D30" i="25" s="1"/>
  <c r="C30" i="25" s="1"/>
  <c r="D29" i="25" s="1"/>
  <c r="C29" i="25" s="1"/>
  <c r="D28" i="25" s="1"/>
  <c r="C28" i="25" s="1"/>
  <c r="D27" i="25" s="1"/>
  <c r="C27" i="25" s="1"/>
  <c r="D26" i="25" s="1"/>
  <c r="D9" i="25"/>
  <c r="C10" i="25" s="1"/>
  <c r="D10" i="25" s="1"/>
  <c r="C11" i="25" s="1"/>
  <c r="D11" i="25" s="1"/>
  <c r="C12" i="25" s="1"/>
  <c r="D12" i="25" s="1"/>
  <c r="C13" i="25" s="1"/>
  <c r="D13" i="25" s="1"/>
  <c r="C14" i="25" s="1"/>
  <c r="D14" i="25" s="1"/>
  <c r="C15" i="25" s="1"/>
  <c r="D15" i="25" s="1"/>
  <c r="C16" i="25" s="1"/>
  <c r="D16" i="25" s="1"/>
  <c r="C17" i="25" s="1"/>
  <c r="D17" i="25" s="1"/>
  <c r="C18" i="25" s="1"/>
  <c r="G8" i="25"/>
  <c r="K8" i="25" s="1"/>
  <c r="L31" i="23"/>
  <c r="K31" i="23"/>
  <c r="H31" i="23"/>
  <c r="L30" i="23"/>
  <c r="K30" i="23"/>
  <c r="H30" i="23"/>
  <c r="L14" i="23"/>
  <c r="K14" i="23"/>
  <c r="H14" i="23"/>
  <c r="L13" i="23"/>
  <c r="K13" i="23"/>
  <c r="H13" i="23"/>
  <c r="L20" i="23"/>
  <c r="K20" i="23"/>
  <c r="H20" i="23"/>
  <c r="L19" i="23"/>
  <c r="K19" i="23"/>
  <c r="H19" i="23"/>
  <c r="K18" i="23"/>
  <c r="L17" i="23"/>
  <c r="K17" i="23"/>
  <c r="H17" i="23"/>
  <c r="L16" i="23"/>
  <c r="K16" i="23"/>
  <c r="H16" i="23"/>
  <c r="L15" i="23"/>
  <c r="K15" i="23"/>
  <c r="H15" i="23"/>
  <c r="E22" i="23"/>
  <c r="E8" i="23"/>
  <c r="C33" i="23"/>
  <c r="C22" i="23"/>
  <c r="D22" i="23" s="1"/>
  <c r="C8" i="23"/>
  <c r="D8" i="23" s="1"/>
  <c r="C9" i="23" s="1"/>
  <c r="G8" i="23" s="1"/>
  <c r="G33" i="23"/>
  <c r="K33" i="23" s="1"/>
  <c r="L32" i="23"/>
  <c r="K32" i="23"/>
  <c r="H32" i="23"/>
  <c r="L29" i="23"/>
  <c r="K29" i="23"/>
  <c r="H29" i="23"/>
  <c r="L28" i="23"/>
  <c r="K28" i="23"/>
  <c r="H28" i="23"/>
  <c r="L27" i="23"/>
  <c r="K27" i="23"/>
  <c r="H27" i="23"/>
  <c r="K26" i="23"/>
  <c r="L25" i="23"/>
  <c r="K25" i="23"/>
  <c r="H25" i="23"/>
  <c r="L24" i="23"/>
  <c r="K24" i="23"/>
  <c r="H24" i="23"/>
  <c r="L23" i="23"/>
  <c r="K23" i="23"/>
  <c r="H23" i="23"/>
  <c r="L12" i="23"/>
  <c r="K12" i="23"/>
  <c r="H12" i="23"/>
  <c r="L11" i="23"/>
  <c r="K11" i="23"/>
  <c r="H11" i="23"/>
  <c r="L10" i="23"/>
  <c r="K10" i="23"/>
  <c r="H10" i="23"/>
  <c r="L9" i="23"/>
  <c r="K9" i="23"/>
  <c r="H9" i="23"/>
  <c r="C27" i="26" l="1"/>
  <c r="C23" i="26" s="1"/>
  <c r="D22" i="26" s="1"/>
  <c r="C22" i="26" s="1"/>
  <c r="D21" i="26" s="1"/>
  <c r="C21" i="26" s="1"/>
  <c r="D20" i="26" s="1"/>
  <c r="C20" i="26" s="1"/>
  <c r="D19" i="26" s="1"/>
  <c r="C19" i="26" s="1"/>
  <c r="D18" i="26" s="1"/>
  <c r="H18" i="26" s="1"/>
  <c r="I18" i="26" s="1"/>
  <c r="H18" i="25"/>
  <c r="I18" i="25" s="1"/>
  <c r="G22" i="25"/>
  <c r="K22" i="25" s="1"/>
  <c r="D23" i="25"/>
  <c r="C24" i="25" s="1"/>
  <c r="D24" i="25" s="1"/>
  <c r="C25" i="25" s="1"/>
  <c r="D25" i="25" s="1"/>
  <c r="C26" i="25" s="1"/>
  <c r="H26" i="25" s="1"/>
  <c r="I26" i="25" s="1"/>
  <c r="D9" i="23"/>
  <c r="C10" i="23" s="1"/>
  <c r="D10" i="23" s="1"/>
  <c r="C11" i="23" s="1"/>
  <c r="D11" i="23" s="1"/>
  <c r="C12" i="23" s="1"/>
  <c r="D12" i="23" s="1"/>
  <c r="C13" i="23" s="1"/>
  <c r="D13" i="23" s="1"/>
  <c r="C14" i="23" s="1"/>
  <c r="D14" i="23" s="1"/>
  <c r="C15" i="23" s="1"/>
  <c r="D15" i="23" s="1"/>
  <c r="C16" i="23" s="1"/>
  <c r="D16" i="23" s="1"/>
  <c r="C17" i="23" s="1"/>
  <c r="D17" i="23" s="1"/>
  <c r="D33" i="23"/>
  <c r="D21" i="23"/>
  <c r="C23" i="23"/>
  <c r="D32" i="23"/>
  <c r="C32" i="23" s="1"/>
  <c r="G26" i="26" l="1"/>
  <c r="K26" i="26" s="1"/>
  <c r="D27" i="26"/>
  <c r="G22" i="23"/>
  <c r="K22" i="23" s="1"/>
  <c r="D31" i="23"/>
  <c r="C31" i="23" s="1"/>
  <c r="D30" i="23" s="1"/>
  <c r="C30" i="23" s="1"/>
  <c r="D29" i="23" s="1"/>
  <c r="C29" i="23" s="1"/>
  <c r="D28" i="23" s="1"/>
  <c r="C28" i="23" s="1"/>
  <c r="D27" i="23" s="1"/>
  <c r="C27" i="23" s="1"/>
  <c r="D26" i="23" s="1"/>
  <c r="D23" i="23"/>
  <c r="C24" i="23" s="1"/>
  <c r="D24" i="23" s="1"/>
  <c r="C25" i="23" s="1"/>
  <c r="D25" i="23" s="1"/>
  <c r="C26" i="23" s="1"/>
  <c r="H26" i="23" l="1"/>
  <c r="I26" i="23" s="1"/>
  <c r="K8" i="23"/>
  <c r="C18" i="23"/>
  <c r="H72" i="5" l="1"/>
  <c r="H71" i="5"/>
  <c r="G15" i="5"/>
  <c r="I8" i="5" l="1"/>
  <c r="J7" i="5" s="1"/>
  <c r="L21" i="23" l="1"/>
  <c r="L6" i="23" s="1"/>
  <c r="L2" i="23" s="1"/>
  <c r="H21" i="23"/>
  <c r="C21" i="23" s="1"/>
  <c r="D20" i="23" s="1"/>
  <c r="C20" i="23" s="1"/>
  <c r="D19" i="23" s="1"/>
  <c r="C19" i="23" s="1"/>
  <c r="D18" i="23" s="1"/>
  <c r="H18" i="23" s="1"/>
  <c r="I18" i="23" s="1"/>
  <c r="K21" i="23"/>
</calcChain>
</file>

<file path=xl/sharedStrings.xml><?xml version="1.0" encoding="utf-8"?>
<sst xmlns="http://schemas.openxmlformats.org/spreadsheetml/2006/main" count="525" uniqueCount="252">
  <si>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</si>
  <si>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</si>
  <si>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</si>
  <si>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</si>
  <si>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</si>
  <si>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</si>
  <si>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</si>
  <si>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</si>
  <si>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</si>
  <si>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</si>
  <si>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</si>
  <si>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</si>
  <si>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</si>
  <si>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</si>
  <si>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</si>
  <si>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</si>
  <si>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</si>
  <si>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</si>
  <si>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</si>
  <si>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</si>
  <si>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</si>
  <si>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</si>
  <si>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</si>
  <si>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</si>
  <si>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</si>
  <si>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</si>
  <si>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</si>
  <si>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</si>
  <si>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</si>
  <si>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</si>
  <si>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</si>
  <si>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</si>
  <si>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</si>
  <si>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</si>
  <si>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</si>
  <si>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</si>
  <si>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</si>
  <si>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Duration (sec)</t>
    <phoneticPr fontId="1"/>
  </si>
  <si>
    <t>PME_OFF</t>
    <phoneticPr fontId="1"/>
  </si>
  <si>
    <t>確認事項</t>
    <rPh sb="0" eb="2">
      <t>カクニン</t>
    </rPh>
    <rPh sb="2" eb="4">
      <t>ジコウ</t>
    </rPh>
    <phoneticPr fontId="1"/>
  </si>
  <si>
    <t>PME_ON</t>
    <phoneticPr fontId="1"/>
  </si>
  <si>
    <t>MDP_CRUISE_SET</t>
  </si>
  <si>
    <t>NO.</t>
    <phoneticPr fontId="1"/>
  </si>
  <si>
    <t>回答</t>
    <rPh sb="0" eb="2">
      <t>カイトウ</t>
    </rPh>
    <phoneticPr fontId="1"/>
  </si>
  <si>
    <t>CLOSE</t>
    <phoneticPr fontId="1"/>
  </si>
  <si>
    <t>MIA_HV_ON_MAG</t>
    <phoneticPr fontId="1"/>
  </si>
  <si>
    <t>MIA_HV_ON_SW</t>
    <phoneticPr fontId="1"/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</si>
  <si>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</si>
  <si>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</si>
  <si>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</si>
  <si>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</si>
  <si>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</si>
  <si>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</si>
  <si>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</si>
  <si>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</si>
  <si>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</si>
  <si>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</si>
  <si>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</si>
  <si>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</si>
  <si>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</si>
  <si>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</si>
  <si>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</si>
  <si>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</si>
  <si>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</si>
  <si>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</si>
  <si>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</si>
  <si>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</si>
  <si>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</si>
  <si>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</si>
  <si>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</si>
  <si>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</si>
  <si>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</si>
  <si>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</si>
  <si>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</si>
  <si>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</si>
  <si>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</si>
  <si>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dcsm-EF_BUS_MONI_ON.cps</t>
  </si>
  <si>
    <t>dcsm-EF_MDP_CRUISE_SET.cps</t>
  </si>
  <si>
    <t>dcsm-EF_BUS_TLM_MODE_10.cps</t>
  </si>
  <si>
    <t>dcsm-EF_ENA_HV_ON.cps</t>
  </si>
  <si>
    <t>dcsm-EF_MIA_HV_ON.cps</t>
  </si>
  <si>
    <t>dcsm-EF_BUS_TLM_MODE_5.cps</t>
  </si>
  <si>
    <t>dcsm-EF_HEPE_HV_OFF_OBS_OFF.cps</t>
  </si>
  <si>
    <t>dcsm-EF_ENA_HV_OFF.cps</t>
  </si>
  <si>
    <t>dcsm-EF_MIA_HV_OFF.cps</t>
  </si>
  <si>
    <t>dcsm-EF_MIA_OFF.cps</t>
  </si>
  <si>
    <t>dcsm-EF_ENA_power_OFF.cps</t>
  </si>
  <si>
    <t>dcsm-EF_PWI_OFF.cps</t>
  </si>
  <si>
    <t>dcsm-EF_ENA_power_ON.cps</t>
  </si>
  <si>
    <t>dcsm-EF_MIA_ON.cps</t>
  </si>
  <si>
    <t>dcsm-EF_MIA_HV_ON_MAG.cps</t>
  </si>
  <si>
    <t>dcsm-EF_MSA_HV_OFF.cps</t>
  </si>
  <si>
    <t>dcsm-EF_HEPE_OFF_STOP.cps</t>
  </si>
  <si>
    <t>dcsm-EF_MGF_OFF.cps</t>
  </si>
  <si>
    <t>dcsm-EF_PME_OFF.cps</t>
  </si>
  <si>
    <t>dcsm-EF_MSA_OFF.cps</t>
  </si>
  <si>
    <t>dcsm-EF_MDP_POWEROFF.cps</t>
  </si>
  <si>
    <t>dcsm-EF_BUS_MONI_OFF.cps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</si>
  <si>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</si>
  <si>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</si>
  <si>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</si>
  <si>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</si>
  <si>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</si>
  <si>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dcsm-EF_MEA_ON_MAG.cps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</si>
  <si>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</si>
  <si>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</si>
  <si>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</si>
  <si>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</si>
  <si>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dcsm-EF_MEA_OFF.cps</t>
  </si>
  <si>
    <t>dcsm-EF_MEA_HV_SCAN_OFF.cps</t>
  </si>
  <si>
    <t>dcsm-EF_MEA_ON_SW.cps</t>
  </si>
  <si>
    <t>dcsm-EF_MEA_HV_OFF.cps</t>
    <phoneticPr fontId="1"/>
  </si>
  <si>
    <t>dcsm-EF_MEA_HV_ON.cps</t>
    <phoneticPr fontId="1"/>
  </si>
  <si>
    <t>dcsm-EF_MSA_ON.cps</t>
  </si>
  <si>
    <t>dcsm-EF_PME_ON.cps</t>
  </si>
  <si>
    <t>dcsm-EF_MGF_ON.cps</t>
  </si>
  <si>
    <t>dcsm-EF_HEP_ON_START_for_TL.cps</t>
  </si>
  <si>
    <t>dcsm-EF_MIA_HV_ON_SW.cps</t>
  </si>
  <si>
    <t>dcsm-EF_MSA_HV_ON_1.cps,dcsm-EF_MSA_HV_ON_2.cps</t>
    <phoneticPr fontId="1"/>
  </si>
  <si>
    <t>dcsm-EF_HEPE_HV_ON_OBS_START.cps</t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</si>
  <si>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</si>
  <si>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MDM_ON_SETUP</t>
    <phoneticPr fontId="1"/>
  </si>
  <si>
    <t>MDM_OFF</t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</si>
  <si>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</si>
  <si>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</si>
  <si>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</si>
  <si>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</si>
  <si>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</si>
  <si>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dcsm-EF_MDM_ON.cps</t>
    <phoneticPr fontId="1"/>
  </si>
  <si>
    <t>dcsm-EF_MDM_OFF.cps</t>
    <phoneticPr fontId="1"/>
  </si>
  <si>
    <t>MEA1_HV_ON</t>
    <phoneticPr fontId="1"/>
  </si>
  <si>
    <t>dcsm-EF_MEA1_HV_ON.cps</t>
    <phoneticPr fontId="1"/>
  </si>
  <si>
    <t>MEA1_HV_SCAN_OFF</t>
    <phoneticPr fontId="1"/>
  </si>
  <si>
    <t>dcsm-EF_MEA1_HV_SCAN_OFF.cps</t>
    <phoneticPr fontId="1"/>
  </si>
  <si>
    <t>MEA1_OFF</t>
    <phoneticPr fontId="1"/>
  </si>
  <si>
    <t>dcsm-EF_MEA1_OFF.cps</t>
    <phoneticPr fontId="1"/>
  </si>
  <si>
    <t>MEA1_ON_SETUP_SW</t>
    <phoneticPr fontId="1"/>
  </si>
  <si>
    <t>dcsm-EF_MEA1_ON_SW.cps</t>
    <phoneticPr fontId="1"/>
  </si>
  <si>
    <t>ID</t>
  </si>
  <si>
    <t>date time excel</t>
  </si>
  <si>
    <t>duration(s)</t>
  </si>
  <si>
    <t>WOLS</t>
  </si>
  <si>
    <t>WOLE</t>
  </si>
  <si>
    <t>MEA1_HV_OFF</t>
    <phoneticPr fontId="1"/>
  </si>
  <si>
    <t>dcsm-EF_MEA1_HV_OFF.cps</t>
    <phoneticPr fontId="1"/>
  </si>
  <si>
    <t>MACRO COMMAND ENA</t>
    <phoneticPr fontId="1"/>
  </si>
  <si>
    <t>MC_ENA</t>
    <phoneticPr fontId="1"/>
  </si>
  <si>
    <t>dcsm-MC_ENA_MDP.cps</t>
    <phoneticPr fontId="1"/>
  </si>
  <si>
    <t>main2-MC_ENA_MDP_XDOR_001_M58.cps</t>
    <phoneticPr fontId="1"/>
  </si>
  <si>
    <t>dcsm-EF_PWI_ON_CRUISE.cps</t>
    <phoneticPr fontId="1"/>
  </si>
  <si>
    <t>CA time</t>
    <phoneticPr fontId="1"/>
  </si>
  <si>
    <t>Time to CA [h]</t>
    <phoneticPr fontId="1"/>
  </si>
  <si>
    <t>WOL#1</t>
    <phoneticPr fontId="1"/>
  </si>
  <si>
    <t>WOL#2</t>
    <phoneticPr fontId="1"/>
  </si>
  <si>
    <t>WOL#3</t>
    <phoneticPr fontId="1"/>
  </si>
  <si>
    <t>WOL#4</t>
    <phoneticPr fontId="1"/>
  </si>
  <si>
    <t>WOL#5</t>
    <phoneticPr fontId="1"/>
  </si>
  <si>
    <t>ENA_HV_ON_H</t>
    <phoneticPr fontId="1"/>
  </si>
  <si>
    <t>ENA_HV_ON_H.cps</t>
    <phoneticPr fontId="1"/>
  </si>
  <si>
    <t>dcsm-EF_ENA_HV_ON_H.cps</t>
    <phoneticPr fontId="1"/>
  </si>
  <si>
    <t>MSA_HV_ON_VFB</t>
    <phoneticPr fontId="1"/>
  </si>
  <si>
    <t>dcsm-EF_MSA_HV_ON_1_VFB.cps,dcsm-EF_MSA_HV_ON_2_VFB.cps</t>
    <phoneticPr fontId="1"/>
  </si>
  <si>
    <t>MSA_HV_OFF_VFB</t>
    <phoneticPr fontId="1"/>
  </si>
  <si>
    <t>dcsm-EF_MSA_HV_OFF_VFB.cps</t>
    <phoneticPr fontId="1"/>
  </si>
  <si>
    <t>MIA_HV_ON_RC</t>
    <phoneticPr fontId="1"/>
  </si>
  <si>
    <t>MIA_HV_ON_MAG_RC</t>
    <phoneticPr fontId="1"/>
  </si>
  <si>
    <t>MIA_HV_ON_SW_RC</t>
    <phoneticPr fontId="1"/>
  </si>
  <si>
    <t>dcsm-EF_MIA_HV_ON_RC.cps</t>
    <phoneticPr fontId="1"/>
  </si>
  <si>
    <t>dcsm-EF_MIA_HV_ON_MAG_RC.cps</t>
    <phoneticPr fontId="1"/>
  </si>
  <si>
    <t>dcsm-EF_MIA_HV_ON_SW_RC.cps</t>
    <phoneticPr fontId="1"/>
  </si>
  <si>
    <t>MSA SOFT RESET</t>
    <phoneticPr fontId="1"/>
  </si>
  <si>
    <t># 2020/07/28</t>
    <phoneticPr fontId="1"/>
  </si>
  <si>
    <t>5days</t>
    <phoneticPr fontId="1"/>
  </si>
  <si>
    <t>sum</t>
    <phoneticPr fontId="1"/>
  </si>
  <si>
    <t>Relative time (h)</t>
    <phoneticPr fontId="1"/>
  </si>
  <si>
    <t>Absolute time (UTC)</t>
    <phoneticPr fontId="1"/>
  </si>
  <si>
    <t>Start</t>
    <phoneticPr fontId="1"/>
  </si>
  <si>
    <t>End</t>
    <phoneticPr fontId="1"/>
  </si>
  <si>
    <t>Event</t>
    <phoneticPr fontId="1"/>
  </si>
  <si>
    <t>Activity</t>
    <phoneticPr fontId="1"/>
  </si>
  <si>
    <t>Procedure</t>
    <phoneticPr fontId="1"/>
  </si>
  <si>
    <t>cmd count</t>
    <phoneticPr fontId="1"/>
  </si>
  <si>
    <t>Mission: 4kbps, with user HK</t>
    <phoneticPr fontId="1"/>
  </si>
  <si>
    <t>Mission: 7kbps, without user HK</t>
    <phoneticPr fontId="1"/>
  </si>
  <si>
    <t>WOL#6</t>
    <phoneticPr fontId="1"/>
  </si>
  <si>
    <t>WOL#7</t>
    <phoneticPr fontId="1"/>
  </si>
  <si>
    <t>WOL#8</t>
    <phoneticPr fontId="1"/>
  </si>
  <si>
    <t>WOL#9</t>
    <phoneticPr fontId="1"/>
  </si>
  <si>
    <t>main2-CRCO_PART1_XOR_002_M80</t>
  </si>
  <si>
    <t>main2-CRCO_PART1_XOR_002_M80.cps</t>
    <phoneticPr fontId="1"/>
  </si>
  <si>
    <t>BUS_SETUP_D</t>
    <phoneticPr fontId="1"/>
  </si>
  <si>
    <t>MDP_ON_D</t>
    <phoneticPr fontId="1"/>
  </si>
  <si>
    <t>dcsm-EF_MDP_ON</t>
    <phoneticPr fontId="1"/>
  </si>
  <si>
    <t>dcsm-EF_MDP_ON.cps</t>
  </si>
  <si>
    <t>SI Check</t>
    <phoneticPr fontId="1"/>
  </si>
  <si>
    <t>PWI_CHECK</t>
    <phoneticPr fontId="1"/>
  </si>
  <si>
    <t>MGF_CHECK</t>
    <phoneticPr fontId="1"/>
  </si>
  <si>
    <t>MASTWPT_CHECK</t>
    <phoneticPr fontId="1"/>
  </si>
  <si>
    <t>MDM_CHECK</t>
    <phoneticPr fontId="1"/>
  </si>
  <si>
    <t>ENA_CHECK</t>
    <phoneticPr fontId="1"/>
  </si>
  <si>
    <t>MEA_CHECK</t>
    <phoneticPr fontId="1"/>
  </si>
  <si>
    <t>MSA_CHECK</t>
    <phoneticPr fontId="1"/>
  </si>
  <si>
    <t>MIA_CHECK</t>
    <phoneticPr fontId="1"/>
  </si>
  <si>
    <t>HEP_CHECK</t>
    <phoneticPr fontId="1"/>
  </si>
  <si>
    <t>MSASI_CHECK</t>
    <phoneticPr fontId="1"/>
  </si>
  <si>
    <t>main2-CRCO_PART2_XOR_002_M80.cps</t>
    <phoneticPr fontId="1"/>
  </si>
  <si>
    <t>MDP_OFF_D</t>
    <phoneticPr fontId="1"/>
  </si>
  <si>
    <t>dcsm-EF_MDP_POWEROFF</t>
    <phoneticPr fontId="1"/>
  </si>
  <si>
    <t>main2-CRCO_PART4_XOR_002_M80.cps</t>
    <phoneticPr fontId="1"/>
  </si>
  <si>
    <t>BUS_OFF_D</t>
    <phoneticPr fontId="1"/>
  </si>
  <si>
    <t>dcsm-EF_BUS_MONI_OFF</t>
    <phoneticPr fontId="1"/>
  </si>
  <si>
    <t>TCSF_MSASI</t>
    <phoneticPr fontId="1"/>
  </si>
  <si>
    <t>dcsm-tcfs_tbl1_msasi_set.cps</t>
  </si>
  <si>
    <t>MSA_SOFT_RESET2</t>
    <phoneticPr fontId="1"/>
  </si>
  <si>
    <t>dcsm-EF_MSA_SOFT_RESET2.cps</t>
    <phoneticPr fontId="1"/>
  </si>
  <si>
    <t>WAIT3600</t>
    <phoneticPr fontId="1"/>
  </si>
  <si>
    <t>WAIT3500</t>
    <phoneticPr fontId="1"/>
  </si>
  <si>
    <t>MSASI_DARK_1</t>
    <phoneticPr fontId="1"/>
  </si>
  <si>
    <t>dcsm-MSASI_dark_CO_sequence1.cps</t>
    <phoneticPr fontId="1"/>
  </si>
  <si>
    <t>MSASI_DARK_2</t>
    <phoneticPr fontId="1"/>
  </si>
  <si>
    <t>dcsm-MSASI_dark_CO_sequence2.cps</t>
    <phoneticPr fontId="1"/>
  </si>
  <si>
    <t>MEA2_MEM_DMP</t>
    <phoneticPr fontId="1"/>
  </si>
  <si>
    <t>dcsm-MEA2_MEM_DMP.cps</t>
  </si>
  <si>
    <t>WAIT19357</t>
    <phoneticPr fontId="1"/>
  </si>
  <si>
    <t>WAIT1800</t>
    <phoneticPr fontId="1"/>
  </si>
  <si>
    <t>WAIT_SEC 1800</t>
    <phoneticPr fontId="1"/>
  </si>
  <si>
    <t>MACRO ENA</t>
  </si>
  <si>
    <t>SI OFF</t>
    <phoneticPr fontId="1"/>
  </si>
  <si>
    <t>WOL#10</t>
    <phoneticPr fontId="1"/>
  </si>
  <si>
    <t>WOL#11</t>
    <phoneticPr fontId="1"/>
  </si>
  <si>
    <t>WOL#12</t>
    <phoneticPr fontId="1"/>
  </si>
  <si>
    <t>WOL#13</t>
    <phoneticPr fontId="1"/>
  </si>
  <si>
    <t>WOL#14</t>
    <phoneticPr fontId="1"/>
  </si>
  <si>
    <t>WOL#15</t>
    <phoneticPr fontId="1"/>
  </si>
  <si>
    <t># WOL#9</t>
    <phoneticPr fontId="1"/>
  </si>
  <si>
    <t># WOL#10</t>
    <phoneticPr fontId="1"/>
  </si>
  <si>
    <t># WOL#11</t>
    <phoneticPr fontId="1"/>
  </si>
  <si>
    <t>Observation I</t>
    <phoneticPr fontId="1"/>
  </si>
  <si>
    <t>Observation J</t>
    <phoneticPr fontId="1"/>
  </si>
  <si>
    <t># WOL#12</t>
    <phoneticPr fontId="1"/>
  </si>
  <si>
    <t># WOL#13</t>
    <phoneticPr fontId="1"/>
  </si>
  <si>
    <t>Observation K</t>
    <phoneticPr fontId="1"/>
  </si>
  <si>
    <t>Observation L</t>
    <phoneticPr fontId="1"/>
  </si>
  <si>
    <t># WOL#14</t>
    <phoneticPr fontId="1"/>
  </si>
  <si>
    <t># WOL#15</t>
    <phoneticPr fontId="1"/>
  </si>
  <si>
    <t>Observation M</t>
    <phoneticPr fontId="1"/>
  </si>
  <si>
    <t>※MDP OFFはWOL開始時刻までに完了</t>
    <rPh sb="12" eb="14">
      <t>カイシ</t>
    </rPh>
    <rPh sb="14" eb="16">
      <t>ジコク</t>
    </rPh>
    <rPh sb="19" eb="21">
      <t>カンリョウ</t>
    </rPh>
    <phoneticPr fontId="1"/>
  </si>
  <si>
    <t>WOL#16</t>
    <phoneticPr fontId="1"/>
  </si>
  <si>
    <t># WOL#16</t>
    <phoneticPr fontId="1"/>
  </si>
  <si>
    <t>Observation N</t>
    <phoneticPr fontId="1"/>
  </si>
  <si>
    <t>Observation O</t>
    <phoneticPr fontId="1"/>
  </si>
  <si>
    <t>2021-067T14:11:45.000Z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</si>
</sst>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d\ mmm\ yy\ hh:mm:ss.000"/>
    <numFmt numFmtId="177" formatCode="yyyy/mm/dd\Thh:mm:ss"/>
    <numFmt numFmtId="178" formatCode="0_ "/>
    <numFmt numFmtId="182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5" fillId="4" borderId="0" xfId="1" applyFill="1" applyAlignment="1">
      <alignment horizontal="center"/>
    </xf>
    <xf numFmtId="0" fontId="5" fillId="0" borderId="0" xfId="1" applyAlignment="1">
      <alignment horizontal="center"/>
    </xf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176" fontId="6" fillId="5" borderId="3" xfId="1" applyNumberFormat="1" applyFont="1" applyFill="1" applyBorder="1" applyAlignment="1">
      <alignment horizontal="center"/>
    </xf>
    <xf numFmtId="0" fontId="5" fillId="0" borderId="4" xfId="1" applyBorder="1" applyAlignment="1">
      <alignment horizontal="center"/>
    </xf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176" fontId="6" fillId="5" borderId="6" xfId="1" applyNumberFormat="1" applyFont="1" applyFill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0" xfId="1"/>
    <xf numFmtId="0" fontId="0" fillId="6" borderId="0" xfId="0" applyFill="1">
      <alignment vertical="center"/>
    </xf>
    <xf numFmtId="0" fontId="7" fillId="0" borderId="0" xfId="0" applyFont="1">
      <alignment vertical="center"/>
    </xf>
    <xf numFmtId="0" fontId="7" fillId="6" borderId="0" xfId="0" applyFont="1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0" fillId="8" borderId="1" xfId="0" applyFill="1" applyBorder="1">
      <alignment vertical="center"/>
    </xf>
    <xf numFmtId="177" fontId="8" fillId="3" borderId="8" xfId="0" applyNumberFormat="1" applyFont="1" applyFill="1" applyBorder="1" applyAlignment="1">
      <alignment horizontal="center" vertical="center"/>
    </xf>
    <xf numFmtId="177" fontId="8" fillId="3" borderId="0" xfId="0" applyNumberFormat="1" applyFont="1" applyFill="1" applyAlignment="1">
      <alignment horizontal="center" vertical="center"/>
    </xf>
    <xf numFmtId="0" fontId="0" fillId="3" borderId="0" xfId="0" applyFill="1">
      <alignment vertical="center"/>
    </xf>
    <xf numFmtId="177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0" fillId="0" borderId="9" xfId="0" applyBorder="1">
      <alignment vertical="center"/>
    </xf>
    <xf numFmtId="0" fontId="3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7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21" fontId="0" fillId="0" borderId="1" xfId="0" applyNumberFormat="1" applyBorder="1">
      <alignment vertical="center"/>
    </xf>
    <xf numFmtId="177" fontId="10" fillId="0" borderId="12" xfId="0" applyNumberFormat="1" applyFont="1" applyBorder="1">
      <alignment vertical="center"/>
    </xf>
    <xf numFmtId="177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3" fillId="0" borderId="12" xfId="0" applyFont="1" applyBorder="1">
      <alignment vertical="center"/>
    </xf>
    <xf numFmtId="0" fontId="9" fillId="0" borderId="12" xfId="0" applyFont="1" applyBorder="1">
      <alignment vertical="center"/>
    </xf>
    <xf numFmtId="177" fontId="0" fillId="9" borderId="1" xfId="0" applyNumberFormat="1" applyFill="1" applyBorder="1">
      <alignment vertical="center"/>
    </xf>
    <xf numFmtId="0" fontId="0" fillId="9" borderId="9" xfId="0" applyFill="1" applyBorder="1" applyAlignment="1">
      <alignment horizontal="center" vertical="center"/>
    </xf>
    <xf numFmtId="0" fontId="3" fillId="9" borderId="1" xfId="0" applyFont="1" applyFill="1" applyBorder="1">
      <alignment vertical="center"/>
    </xf>
    <xf numFmtId="178" fontId="11" fillId="10" borderId="1" xfId="0" applyNumberFormat="1" applyFont="1" applyFill="1" applyBorder="1">
      <alignment vertical="center"/>
    </xf>
    <xf numFmtId="0" fontId="9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14" xfId="0" applyBorder="1">
      <alignment vertical="center"/>
    </xf>
    <xf numFmtId="178" fontId="3" fillId="0" borderId="8" xfId="0" applyNumberFormat="1" applyFont="1" applyBorder="1" applyAlignment="1">
      <alignment horizontal="left" vertical="center"/>
    </xf>
    <xf numFmtId="177" fontId="8" fillId="0" borderId="0" xfId="0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8" borderId="18" xfId="0" applyFill="1" applyBorder="1">
      <alignment vertical="center"/>
    </xf>
    <xf numFmtId="0" fontId="7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5" fillId="11" borderId="0" xfId="1" applyFill="1"/>
    <xf numFmtId="0" fontId="0" fillId="0" borderId="19" xfId="0" applyBorder="1">
      <alignment vertical="center"/>
    </xf>
    <xf numFmtId="0" fontId="7" fillId="0" borderId="12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178" fontId="3" fillId="10" borderId="8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9" fontId="0" fillId="0" borderId="20" xfId="0" applyNumberFormat="1" applyBorder="1">
      <alignment vertical="center"/>
    </xf>
    <xf numFmtId="0" fontId="0" fillId="0" borderId="0" xfId="0" applyNumberFormat="1">
      <alignment vertical="center"/>
    </xf>
    <xf numFmtId="182" fontId="0" fillId="0" borderId="0" xfId="0" applyNumberForma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/Bepi_Colombo/MSASI/system/Earth_flyby/20200318_Earth_flyby_obs/BepiColombo_Earth_flyby_20200310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yamashita_miwako_jaxa_jp/Documents/WORK/MMO/CRF/20210204_SHORT/BepiColombo_Mio_Check_20210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"/>
      <sheetName val="v3"/>
      <sheetName val="WheelOffLoading"/>
      <sheetName val="SI_requirements"/>
      <sheetName val="確認事項"/>
      <sheetName val="List"/>
      <sheetName val="Fly-by_OBS_new"/>
      <sheetName val="Dry-run_test_short"/>
      <sheetName val="SI_summary"/>
      <sheetName val="Fly-by_O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C1" t="str">
            <v>Duration (sec)</v>
          </cell>
          <cell r="D1" t="str">
            <v>filename</v>
          </cell>
        </row>
        <row r="2">
          <cell r="B2" t="str">
            <v>BUS_SETUP</v>
          </cell>
          <cell r="C2">
            <v>577</v>
          </cell>
          <cell r="D2" t="str">
            <v>main2-BUS_NECP_HV_MONI_ON_XDOR_001_M60.cps</v>
          </cell>
        </row>
        <row r="3">
          <cell r="B3" t="str">
            <v>MDP_SETUP</v>
          </cell>
          <cell r="C3">
            <v>509</v>
          </cell>
          <cell r="D3" t="str">
            <v>main2-MDP_NECP_HV_ON_XDOR_001_M55.cps</v>
          </cell>
        </row>
        <row r="4">
          <cell r="B4" t="str">
            <v>MDP_CRUISE_SET</v>
          </cell>
          <cell r="C4">
            <v>42</v>
          </cell>
          <cell r="D4" t="str">
            <v>main2-MDP_CRUISE_SET.cps</v>
          </cell>
        </row>
        <row r="5">
          <cell r="B5" t="str">
            <v>MSA_ON_SETUP</v>
          </cell>
          <cell r="C5">
            <v>1092</v>
          </cell>
          <cell r="D5" t="str">
            <v>main2-MSA_ON.cps</v>
          </cell>
        </row>
        <row r="6">
          <cell r="B6" t="str">
            <v>PME_ON</v>
          </cell>
          <cell r="C6">
            <v>80</v>
          </cell>
          <cell r="D6" t="str">
            <v>main2-PME_ON.cps</v>
          </cell>
        </row>
        <row r="7">
          <cell r="B7" t="str">
            <v>PWI_ON_SETUP</v>
          </cell>
          <cell r="C7">
            <v>828</v>
          </cell>
          <cell r="D7" t="str">
            <v>main2-PWI_ON.cps</v>
          </cell>
        </row>
        <row r="8">
          <cell r="B8" t="str">
            <v>MGF_ON_SETUP</v>
          </cell>
          <cell r="C8">
            <v>14</v>
          </cell>
          <cell r="D8" t="str">
            <v>20200410_Earth-fly-by_MGF_ON_20200221.cps</v>
          </cell>
        </row>
        <row r="9">
          <cell r="B9" t="str">
            <v>MEA_ON_SETUP_SW</v>
          </cell>
          <cell r="C9">
            <v>386</v>
          </cell>
          <cell r="D9" t="str">
            <v xml:space="preserve">MEA_Earth_Flyby_1_ON_HVOFF.cps, </v>
          </cell>
        </row>
        <row r="10">
          <cell r="B10" t="str">
            <v>MEA_ON_SETUP_MAG</v>
          </cell>
          <cell r="C10">
            <v>386</v>
          </cell>
          <cell r="D10" t="str">
            <v>MEA_Earth_Flyby_4_ON_HVOFF.cps</v>
          </cell>
        </row>
        <row r="11">
          <cell r="B11" t="str">
            <v>ENA_ON_SETUP</v>
          </cell>
          <cell r="C11">
            <v>564</v>
          </cell>
          <cell r="D11" t="str">
            <v>ENA_power_ON.cps</v>
          </cell>
        </row>
        <row r="12">
          <cell r="B12" t="str">
            <v>MIA_ON_SETUP</v>
          </cell>
          <cell r="C12">
            <v>382</v>
          </cell>
          <cell r="D12" t="str">
            <v>main2-MIA_ON.cps</v>
          </cell>
        </row>
        <row r="13">
          <cell r="B13" t="str">
            <v>HEP_ON_SETUP</v>
          </cell>
          <cell r="C13">
            <v>1230</v>
          </cell>
          <cell r="D13" t="str">
            <v>main2-HEP_ON_START_for_TL.cps</v>
          </cell>
        </row>
        <row r="14">
          <cell r="B14" t="str">
            <v>MEA_HV_ON</v>
          </cell>
          <cell r="C14">
            <v>1756</v>
          </cell>
          <cell r="D14" t="str">
            <v>MEA_Earth_Flyby_2_ON_HVON.cps, MEA_Earth_Flyby_5_ON_HVON.cps, MEA_Earth_Flyby_7_ON_HVON.cps</v>
          </cell>
        </row>
        <row r="15">
          <cell r="B15" t="str">
            <v>MIA_HV_ON</v>
          </cell>
          <cell r="C15">
            <v>240</v>
          </cell>
          <cell r="D15" t="str">
            <v>main2-MIA_HV_ON.cps</v>
          </cell>
        </row>
        <row r="16">
          <cell r="B16" t="str">
            <v>MIA_HV_ON_MAG</v>
          </cell>
          <cell r="C16">
            <v>142</v>
          </cell>
          <cell r="D16" t="str">
            <v>main2-MIA_HV_ON_MAG.cps</v>
          </cell>
        </row>
        <row r="17">
          <cell r="B17" t="str">
            <v>MIA_HV_ON_SW</v>
          </cell>
          <cell r="C17">
            <v>102</v>
          </cell>
          <cell r="D17" t="str">
            <v>main2-MIA_HV_ON_SW.cps</v>
          </cell>
        </row>
        <row r="18">
          <cell r="B18" t="str">
            <v>MSA_HV_ON</v>
          </cell>
          <cell r="C18">
            <v>10954</v>
          </cell>
          <cell r="D18" t="str">
            <v>main2-MSA_HV_ON.cps</v>
          </cell>
        </row>
        <row r="19">
          <cell r="B19" t="str">
            <v>ENA_HV_ON</v>
          </cell>
          <cell r="C19">
            <v>344</v>
          </cell>
          <cell r="D19" t="str">
            <v>ENA_HV_ON.cps</v>
          </cell>
        </row>
        <row r="20">
          <cell r="B20" t="str">
            <v>HEP_HV_ON</v>
          </cell>
          <cell r="C20">
            <v>270</v>
          </cell>
          <cell r="D20" t="str">
            <v>main2-HEPE_HV_ON_OBS_START.cps</v>
          </cell>
        </row>
        <row r="21">
          <cell r="B21" t="str">
            <v>TLM_MODE_5</v>
          </cell>
          <cell r="C21">
            <v>42</v>
          </cell>
          <cell r="D21" t="str">
            <v>main2-BUS_TLM_MODE_5.cps</v>
          </cell>
        </row>
        <row r="22">
          <cell r="B22" t="str">
            <v>TLM_MODE_10</v>
          </cell>
          <cell r="C22">
            <v>42</v>
          </cell>
          <cell r="D22" t="str">
            <v>main2-BUS_TLM_MODE_10.cps</v>
          </cell>
        </row>
        <row r="23">
          <cell r="B23" t="str">
            <v>HEP_HV_OFF</v>
          </cell>
          <cell r="C23">
            <v>190</v>
          </cell>
          <cell r="D23" t="str">
            <v>main2-HEPE_HV_OFF_OBS_OFF.cps</v>
          </cell>
        </row>
        <row r="24">
          <cell r="B24" t="str">
            <v>ENA_HV_OFF</v>
          </cell>
          <cell r="C24">
            <v>198</v>
          </cell>
          <cell r="D24" t="str">
            <v>ENA_HV_OFF.cps</v>
          </cell>
        </row>
        <row r="25">
          <cell r="B25" t="str">
            <v>MSA_HV_OFF</v>
          </cell>
          <cell r="C25">
            <v>714</v>
          </cell>
          <cell r="D25" t="str">
            <v>main2-MSA_HV_OFF.cps</v>
          </cell>
        </row>
        <row r="26">
          <cell r="B26" t="str">
            <v>MIA_HV_OFF</v>
          </cell>
          <cell r="C26">
            <v>60</v>
          </cell>
          <cell r="D26" t="str">
            <v>main2-MIA_HV_OFF.cps</v>
          </cell>
        </row>
        <row r="27">
          <cell r="B27" t="str">
            <v>MEA_HV_SCAN_OFF</v>
          </cell>
          <cell r="C27">
            <v>210</v>
          </cell>
          <cell r="D27" t="str">
            <v>MEA_Earth_Flyby_3_OFF.cps,MEA_Earth_Flyby_8_OFF.cps(shutdownなし）</v>
          </cell>
        </row>
        <row r="28">
          <cell r="B28" t="str">
            <v>MEA_HV_OFF</v>
          </cell>
          <cell r="C28">
            <v>202</v>
          </cell>
          <cell r="D28" t="str">
            <v>MEA_Earth_Flyby_6_ON_HVOFF.cps</v>
          </cell>
        </row>
        <row r="29">
          <cell r="B29" t="str">
            <v>HEP_OFF</v>
          </cell>
          <cell r="C29">
            <v>70</v>
          </cell>
          <cell r="D29" t="str">
            <v>main2-HEPE_OFF_STOP.cps</v>
          </cell>
        </row>
        <row r="30">
          <cell r="B30" t="str">
            <v>MIA_OFF</v>
          </cell>
          <cell r="C30">
            <v>160</v>
          </cell>
          <cell r="D30" t="str">
            <v>main2-MIA_OFF.cps</v>
          </cell>
        </row>
        <row r="31">
          <cell r="B31" t="str">
            <v>ENA_OFF</v>
          </cell>
          <cell r="C31">
            <v>88</v>
          </cell>
          <cell r="D31" t="str">
            <v>ENA_power_OFF.cps</v>
          </cell>
        </row>
        <row r="32">
          <cell r="B32" t="str">
            <v>MEA_OFF</v>
          </cell>
          <cell r="C32">
            <v>164</v>
          </cell>
          <cell r="D32" t="str">
            <v>MEA_Earth_Flyby_3_OFF.cps,MEA_Earth_Flyby_8_OFF.cps(shutdown)のみ</v>
          </cell>
        </row>
        <row r="33">
          <cell r="B33" t="str">
            <v>MGF_OFF</v>
          </cell>
          <cell r="C33">
            <v>8</v>
          </cell>
          <cell r="D33" t="str">
            <v>20200410_Earth-fly-by_MGF_OFF_20200221.cps</v>
          </cell>
        </row>
        <row r="34">
          <cell r="B34" t="str">
            <v>PWI_OFF</v>
          </cell>
          <cell r="C34">
            <v>80</v>
          </cell>
          <cell r="D34" t="str">
            <v>main2-PWI_OFF.cps</v>
          </cell>
        </row>
        <row r="35">
          <cell r="B35" t="str">
            <v>PME_OFF</v>
          </cell>
          <cell r="C35">
            <v>40</v>
          </cell>
          <cell r="D35" t="str">
            <v>main2-PME_OFF.cps</v>
          </cell>
        </row>
        <row r="36">
          <cell r="B36" t="str">
            <v>MSA_OFF</v>
          </cell>
          <cell r="C36">
            <v>380</v>
          </cell>
          <cell r="D36" t="str">
            <v>main2-MSA_OFF.cps</v>
          </cell>
        </row>
        <row r="37">
          <cell r="B37" t="str">
            <v>MDP_OFF</v>
          </cell>
          <cell r="C37">
            <v>160</v>
          </cell>
          <cell r="D37" t="str">
            <v>main2-MDP_NECP_HV_POWEROFF_XDOR_001_M56.cps</v>
          </cell>
        </row>
        <row r="38">
          <cell r="B38" t="str">
            <v>BUS_OFF</v>
          </cell>
          <cell r="C38">
            <v>220</v>
          </cell>
          <cell r="D38" t="str">
            <v>main2-BUS_NECP_HV_MONI_OFF_XDOR_001_M61.cps</v>
          </cell>
        </row>
        <row r="39">
          <cell r="B39" t="str">
            <v>MEA_OFF</v>
          </cell>
          <cell r="C39">
            <v>0</v>
          </cell>
        </row>
        <row r="41">
          <cell r="B41" t="str">
            <v>MSA_HV_ON_N</v>
          </cell>
          <cell r="C41">
            <v>0</v>
          </cell>
        </row>
        <row r="42">
          <cell r="B42" t="str">
            <v>MSA_HV_OFF_N</v>
          </cell>
          <cell r="C42">
            <v>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確認事項"/>
      <sheetName val="List"/>
      <sheetName val="Cruise_CheckOut_20210204"/>
    </sheetNames>
    <sheetDataSet>
      <sheetData sheetId="0"/>
      <sheetData sheetId="1"/>
      <sheetData sheetId="2">
        <row r="1">
          <cell r="C1" t="str">
            <v>Duration (sec)</v>
          </cell>
          <cell r="D1" t="str">
            <v>source filename</v>
          </cell>
          <cell r="E1" t="str">
            <v xml:space="preserve">filename </v>
          </cell>
          <cell r="G1" t="str">
            <v>cmdcount</v>
          </cell>
        </row>
        <row r="2">
          <cell r="B2" t="str">
            <v>BUS_SETUP</v>
          </cell>
          <cell r="C2">
            <v>687</v>
          </cell>
          <cell r="D2" t="str">
            <v>main2-CRCO_PART1_XOR_002_M80</v>
          </cell>
          <cell r="E2" t="str">
            <v>main2-CRCO_PART1_XOR_002_M80.cps</v>
          </cell>
          <cell r="G2">
            <v>25</v>
          </cell>
        </row>
        <row r="3">
          <cell r="B3" t="str">
            <v>BUS_SETUP_D</v>
          </cell>
          <cell r="C3">
            <v>577</v>
          </cell>
          <cell r="D3" t="str">
            <v>main2-BUS_NECP_HV_MONI_ON_XDOR_001_M60.cps</v>
          </cell>
          <cell r="E3" t="str">
            <v>dcsm-EF_BUS_MONI_ON.cps</v>
          </cell>
          <cell r="G3">
            <v>20</v>
          </cell>
        </row>
        <row r="4">
          <cell r="B4" t="str">
            <v>MDP_SETUP</v>
          </cell>
          <cell r="C4">
            <v>509</v>
          </cell>
          <cell r="D4" t="str">
            <v>main2-CRCO_PART1_XOR_002_M80</v>
          </cell>
          <cell r="E4" t="str">
            <v>main2-CRCO_PART1_XOR_002_M80.cps</v>
          </cell>
          <cell r="G4">
            <v>11</v>
          </cell>
        </row>
        <row r="5">
          <cell r="B5" t="str">
            <v>MDP_ON_D</v>
          </cell>
          <cell r="C5">
            <v>509</v>
          </cell>
          <cell r="D5" t="str">
            <v>dcsm-EF_MDP_ON</v>
          </cell>
          <cell r="E5" t="str">
            <v>dcsm-EF_MDP_ON.cps</v>
          </cell>
          <cell r="G5">
            <v>11</v>
          </cell>
        </row>
        <row r="6">
          <cell r="B6" t="str">
            <v>MDP_CRUISE_SET</v>
          </cell>
          <cell r="C6">
            <v>42</v>
          </cell>
          <cell r="D6" t="str">
            <v>main2-MDP_CRUISE_SET.cps</v>
          </cell>
          <cell r="E6" t="str">
            <v>dcsm-EF_MDP_CRUISE_SET.cps</v>
          </cell>
          <cell r="G6">
            <v>2</v>
          </cell>
        </row>
        <row r="7">
          <cell r="B7" t="str">
            <v>PWI_CHECK</v>
          </cell>
          <cell r="C7">
            <v>2672</v>
          </cell>
          <cell r="D7" t="str">
            <v>main2-CRCO_PART1_XOR_002_M80</v>
          </cell>
          <cell r="E7" t="str">
            <v>main2-CRCO_PART1_XOR_002_M80.cps</v>
          </cell>
          <cell r="G7">
            <v>56</v>
          </cell>
        </row>
        <row r="8">
          <cell r="B8" t="str">
            <v>MGF_CHECK</v>
          </cell>
          <cell r="C8">
            <v>4179</v>
          </cell>
          <cell r="D8" t="str">
            <v>main2-CRCO_PART1_XOR_002_M80</v>
          </cell>
          <cell r="E8" t="str">
            <v>main2-CRCO_PART1_XOR_002_M80.cps</v>
          </cell>
          <cell r="G8">
            <v>52</v>
          </cell>
        </row>
        <row r="9">
          <cell r="B9" t="str">
            <v>MASTWPT_CHECK</v>
          </cell>
          <cell r="C9">
            <v>2108</v>
          </cell>
          <cell r="D9" t="str">
            <v>main2-CRCO_PART1_XOR_002_M80</v>
          </cell>
          <cell r="E9" t="str">
            <v>main2-CRCO_PART1_XOR_002_M80.cps</v>
          </cell>
          <cell r="G9">
            <v>46</v>
          </cell>
        </row>
        <row r="10">
          <cell r="B10" t="str">
            <v>MDM_CHECK</v>
          </cell>
          <cell r="C10">
            <v>1252</v>
          </cell>
          <cell r="D10" t="str">
            <v>main2-CRCO_PART1_XOR_002_M80</v>
          </cell>
          <cell r="E10" t="str">
            <v>main2-CRCO_PART1_XOR_002_M80.cps</v>
          </cell>
          <cell r="G10">
            <v>19</v>
          </cell>
        </row>
        <row r="11">
          <cell r="B11" t="str">
            <v>ENA_CHECK</v>
          </cell>
          <cell r="C11">
            <v>1134</v>
          </cell>
          <cell r="D11" t="str">
            <v>main2-CRCO_PART1_XOR_002_M80</v>
          </cell>
          <cell r="E11" t="str">
            <v>main2-CRCO_PART1_XOR_002_M80.cps</v>
          </cell>
          <cell r="G11">
            <v>17</v>
          </cell>
        </row>
        <row r="12">
          <cell r="B12" t="str">
            <v>MEA_CHECK</v>
          </cell>
          <cell r="C12">
            <v>4620</v>
          </cell>
          <cell r="D12" t="str">
            <v>main2-CRCO_PART1_XOR_002_M80</v>
          </cell>
          <cell r="E12" t="str">
            <v>main2-CRCO_PART1_XOR_002_M80.cps</v>
          </cell>
          <cell r="G12">
            <v>51</v>
          </cell>
        </row>
        <row r="13">
          <cell r="B13" t="str">
            <v>MSA_CHECK</v>
          </cell>
          <cell r="C13">
            <v>1102</v>
          </cell>
          <cell r="D13" t="str">
            <v>main2-CRCO_PART1_XOR_002_M80</v>
          </cell>
          <cell r="E13" t="str">
            <v>main2-CRCO_PART1_XOR_002_M80.cps</v>
          </cell>
          <cell r="G13">
            <v>18</v>
          </cell>
        </row>
        <row r="14">
          <cell r="B14" t="str">
            <v>MIA_CHECK</v>
          </cell>
          <cell r="C14">
            <v>1562</v>
          </cell>
          <cell r="D14" t="str">
            <v>main2-CRCO_PART1_XOR_002_M80</v>
          </cell>
          <cell r="E14" t="str">
            <v>main2-CRCO_PART1_XOR_002_M80.cps</v>
          </cell>
          <cell r="G14">
            <v>16</v>
          </cell>
        </row>
        <row r="15">
          <cell r="B15" t="str">
            <v>HEP_CHECK</v>
          </cell>
          <cell r="C15">
            <v>4936</v>
          </cell>
          <cell r="D15" t="str">
            <v>main2-CRCO_PART1_XOR_002_M80</v>
          </cell>
          <cell r="E15" t="str">
            <v>main2-CRCO_PART1_XOR_002_M80.cps</v>
          </cell>
          <cell r="G15">
            <v>82</v>
          </cell>
        </row>
        <row r="16">
          <cell r="B16" t="str">
            <v>MSASI_CHECK</v>
          </cell>
          <cell r="C16">
            <v>6688</v>
          </cell>
          <cell r="D16" t="str">
            <v>main2-CRCO_PART1_XOR_002_M80</v>
          </cell>
          <cell r="E16" t="str">
            <v>main2-CRCO_PART2_XOR_002_M80.cps</v>
          </cell>
          <cell r="G16">
            <v>22</v>
          </cell>
        </row>
        <row r="17">
          <cell r="B17" t="str">
            <v>MDP_OFF</v>
          </cell>
          <cell r="C17">
            <v>120</v>
          </cell>
          <cell r="D17" t="str">
            <v>main2-CRCO_PART1_XOR_002_M80</v>
          </cell>
          <cell r="E17" t="str">
            <v>main2-CRCO_PART2_XOR_002_M80.cps</v>
          </cell>
          <cell r="G17">
            <v>3</v>
          </cell>
        </row>
        <row r="18">
          <cell r="B18" t="str">
            <v>MDP_OFF_D</v>
          </cell>
          <cell r="C18">
            <v>120</v>
          </cell>
          <cell r="D18" t="str">
            <v>dcsm-EF_MDP_POWEROFF</v>
          </cell>
          <cell r="E18" t="str">
            <v>dcsm-EF_MDP_POWEROFF.cps</v>
          </cell>
          <cell r="G18">
            <v>3</v>
          </cell>
        </row>
        <row r="19">
          <cell r="B19" t="str">
            <v>BUS_OFF</v>
          </cell>
          <cell r="C19">
            <v>220</v>
          </cell>
          <cell r="D19" t="str">
            <v>main2-CRCO_PART1_XOR_002_M80</v>
          </cell>
          <cell r="E19" t="str">
            <v>main2-CRCO_PART4_XOR_002_M80.cps</v>
          </cell>
          <cell r="G19">
            <v>5</v>
          </cell>
        </row>
        <row r="20">
          <cell r="B20" t="str">
            <v>BUS_OFF_D</v>
          </cell>
          <cell r="C20">
            <v>220</v>
          </cell>
          <cell r="D20" t="str">
            <v>dcsm-EF_BUS_MONI_OFF</v>
          </cell>
          <cell r="E20" t="str">
            <v>dcsm-EF_BUS_MONI_OFF.cps</v>
          </cell>
          <cell r="G20">
            <v>5</v>
          </cell>
        </row>
        <row r="21">
          <cell r="B21" t="str">
            <v>TCSF_MSASI</v>
          </cell>
          <cell r="C21">
            <v>345</v>
          </cell>
          <cell r="D21" t="str">
            <v>dcsm-tcfs_tbl1_msasi_set.cps</v>
          </cell>
          <cell r="E21" t="str">
            <v>dcsm-tcfs_tbl1_msasi_set.cps</v>
          </cell>
          <cell r="G21">
            <v>13</v>
          </cell>
        </row>
        <row r="22">
          <cell r="B22" t="str">
            <v>MSA_ON_SETUP</v>
          </cell>
          <cell r="C22">
            <v>1092</v>
          </cell>
          <cell r="D22" t="str">
            <v>main2-MSA_ON.cps</v>
          </cell>
          <cell r="E22" t="str">
            <v>dcsm-EF_MSA_ON.cps</v>
          </cell>
          <cell r="G22">
            <v>15</v>
          </cell>
        </row>
        <row r="23">
          <cell r="B23" t="str">
            <v>PME_ON</v>
          </cell>
          <cell r="C23">
            <v>80</v>
          </cell>
          <cell r="D23" t="str">
            <v>main2-PME_ON.cps</v>
          </cell>
          <cell r="E23" t="str">
            <v>dcsm-EF_PME_ON.cps</v>
          </cell>
          <cell r="G23">
            <v>2</v>
          </cell>
        </row>
        <row r="24">
          <cell r="B24" t="str">
            <v>PWI_ON_SETUP</v>
          </cell>
          <cell r="C24">
            <v>868</v>
          </cell>
          <cell r="D24" t="str">
            <v>dcsm-EF_PWI_ON_CRUSE.cps</v>
          </cell>
          <cell r="E24" t="str">
            <v>dcsm-EF_PWI_ON_CRUISE.cps</v>
          </cell>
          <cell r="G24">
            <v>27</v>
          </cell>
        </row>
        <row r="25">
          <cell r="B25" t="str">
            <v>MGF_ON_SETUP</v>
          </cell>
          <cell r="C25">
            <v>14</v>
          </cell>
          <cell r="D25" t="str">
            <v>20200410_Earth-fly-by_MGF_ON_20200221.cps</v>
          </cell>
          <cell r="E25" t="str">
            <v>dcsm-EF_MGF_ON.cps</v>
          </cell>
          <cell r="G25">
            <v>3</v>
          </cell>
        </row>
        <row r="26">
          <cell r="B26" t="str">
            <v>MEA_ON_SETUP_SW</v>
          </cell>
          <cell r="C26">
            <v>386</v>
          </cell>
          <cell r="D26" t="str">
            <v xml:space="preserve">MEA_Earth_Flyby_1_ON_HVOFF.cps, </v>
          </cell>
          <cell r="E26" t="str">
            <v>dcsm-EF_MEA_ON_SW.cps</v>
          </cell>
          <cell r="G26">
            <v>21</v>
          </cell>
        </row>
        <row r="27">
          <cell r="B27" t="str">
            <v>MEA1_ON_SETUP_SW</v>
          </cell>
          <cell r="C27">
            <v>292</v>
          </cell>
          <cell r="D27" t="str">
            <v xml:space="preserve">MEA_Earth_Flyby_1_ON_HVOFF.cps, </v>
          </cell>
          <cell r="E27" t="str">
            <v>dcsm-EF_MEA1_ON_SW.cps</v>
          </cell>
          <cell r="G27">
            <v>12</v>
          </cell>
        </row>
        <row r="28">
          <cell r="B28" t="str">
            <v>MEA_ON_SETUP_MAG</v>
          </cell>
          <cell r="C28">
            <v>386</v>
          </cell>
          <cell r="D28" t="str">
            <v>MEA_Earth_Flyby_4_ON_HVOFF.cps</v>
          </cell>
          <cell r="E28" t="str">
            <v>dcsm-EF_MEA_ON_MAG.cps</v>
          </cell>
          <cell r="G28">
            <v>21</v>
          </cell>
        </row>
        <row r="29">
          <cell r="B29" t="str">
            <v>ENA_ON_SETUP</v>
          </cell>
          <cell r="C29">
            <v>564</v>
          </cell>
          <cell r="D29" t="str">
            <v>ENA_power_ON.cps</v>
          </cell>
          <cell r="E29" t="str">
            <v>dcsm-EF_ENA_power_ON.cps</v>
          </cell>
          <cell r="G29">
            <v>7</v>
          </cell>
        </row>
        <row r="30">
          <cell r="B30" t="str">
            <v>MIA_ON_SETUP</v>
          </cell>
          <cell r="C30">
            <v>382</v>
          </cell>
          <cell r="D30" t="str">
            <v>main2-MIA_ON.cps</v>
          </cell>
          <cell r="E30" t="str">
            <v>dcsm-EF_MIA_ON.cps</v>
          </cell>
          <cell r="G30">
            <v>6</v>
          </cell>
        </row>
        <row r="31">
          <cell r="B31" t="str">
            <v>HEP_ON_SETUP</v>
          </cell>
          <cell r="C31">
            <v>1230</v>
          </cell>
          <cell r="D31" t="str">
            <v>main2-HEP_ON_START_for_TL.cps</v>
          </cell>
          <cell r="E31" t="str">
            <v>dcsm-EF_HEP_ON_START_for_TL.cps</v>
          </cell>
          <cell r="G31">
            <v>34</v>
          </cell>
        </row>
        <row r="32">
          <cell r="B32" t="str">
            <v>MDM_ON_SETUP</v>
          </cell>
          <cell r="C32">
            <v>202</v>
          </cell>
          <cell r="D32" t="str">
            <v>クルーズ観測手順.txt</v>
          </cell>
          <cell r="E32" t="str">
            <v>dcsm-EF_MDM_ON.cps</v>
          </cell>
          <cell r="F32" t="str">
            <v>暫定的に600sec入れてある</v>
          </cell>
          <cell r="G32">
            <v>6</v>
          </cell>
        </row>
        <row r="33">
          <cell r="B33" t="str">
            <v>MEA_HV_ON</v>
          </cell>
          <cell r="C33">
            <v>1756</v>
          </cell>
          <cell r="D33" t="str">
            <v>MEA_Earth_Flyby_2_ON_HVON.cps, MEA_Earth_Flyby_5_ON_HVON.cps, MEA_Earth_Flyby_7_ON_HVON.cps</v>
          </cell>
          <cell r="E33" t="str">
            <v>dcsm-EF_MEA_HV_ON.cps</v>
          </cell>
          <cell r="G33">
            <v>54</v>
          </cell>
        </row>
        <row r="34">
          <cell r="B34" t="str">
            <v>MEA1_HV_ON</v>
          </cell>
          <cell r="C34">
            <v>1702</v>
          </cell>
          <cell r="D34" t="str">
            <v>MEA_Earth_Flyby_2_ON_HVON.cps, MEA_Earth_Flyby_5_ON_HVON.cps, MEA_Earth_Flyby_7_ON_HVON.cps</v>
          </cell>
          <cell r="E34" t="str">
            <v>dcsm-EF_MEA1_HV_ON.cps</v>
          </cell>
          <cell r="G34">
            <v>27</v>
          </cell>
        </row>
        <row r="35">
          <cell r="B35" t="str">
            <v>MIA_HV_ON</v>
          </cell>
          <cell r="C35">
            <v>240</v>
          </cell>
          <cell r="D35" t="str">
            <v>main2-MIA_HV_ON.cps</v>
          </cell>
          <cell r="E35" t="str">
            <v>dcsm-EF_MIA_HV_ON.cps</v>
          </cell>
          <cell r="G35">
            <v>6</v>
          </cell>
        </row>
        <row r="36">
          <cell r="B36" t="str">
            <v>MIA_HV_ON_MAG</v>
          </cell>
          <cell r="C36">
            <v>142</v>
          </cell>
          <cell r="D36" t="str">
            <v>main2-MIA_HV_ON_MAG.cps</v>
          </cell>
          <cell r="E36" t="str">
            <v>dcsm-EF_MIA_HV_ON_MAG.cps</v>
          </cell>
          <cell r="G36">
            <v>4</v>
          </cell>
        </row>
        <row r="37">
          <cell r="B37" t="str">
            <v>MIA_HV_ON_SW</v>
          </cell>
          <cell r="C37">
            <v>102</v>
          </cell>
          <cell r="D37" t="str">
            <v>main2-MIA_HV_ON_SW.cps</v>
          </cell>
          <cell r="E37" t="str">
            <v>dcsm-EF_MIA_HV_ON_SW.cps</v>
          </cell>
          <cell r="G37">
            <v>3</v>
          </cell>
        </row>
        <row r="38">
          <cell r="B38" t="str">
            <v>MIA_HV_ON_RC</v>
          </cell>
          <cell r="C38">
            <v>280</v>
          </cell>
          <cell r="D38" t="str">
            <v>main2-MIA_HV_ON.cps</v>
          </cell>
          <cell r="E38" t="str">
            <v>dcsm-EF_MIA_HV_ON_RC.cps</v>
          </cell>
          <cell r="F38"/>
          <cell r="G38">
            <v>7</v>
          </cell>
        </row>
        <row r="39">
          <cell r="B39" t="str">
            <v>MIA_HV_ON_MAG_RC</v>
          </cell>
          <cell r="C39">
            <v>262</v>
          </cell>
          <cell r="D39" t="str">
            <v>main2-MIA_HV_ON_MAG.cps</v>
          </cell>
          <cell r="E39" t="str">
            <v>dcsm-EF_MIA_HV_ON_MAG_RC.cps</v>
          </cell>
          <cell r="F39"/>
          <cell r="G39">
            <v>7</v>
          </cell>
        </row>
        <row r="40">
          <cell r="B40" t="str">
            <v>MIA_HV_ON_SW_RC</v>
          </cell>
          <cell r="C40">
            <v>262</v>
          </cell>
          <cell r="D40" t="str">
            <v>main2-MIA_HV_ON_SW.cps</v>
          </cell>
          <cell r="E40" t="str">
            <v>dcsm-EF_MIA_HV_ON_SW_RC.cps</v>
          </cell>
          <cell r="F40"/>
          <cell r="G40">
            <v>7</v>
          </cell>
        </row>
        <row r="41">
          <cell r="B41" t="str">
            <v>MSA_HV_ON</v>
          </cell>
          <cell r="C41">
            <v>10954</v>
          </cell>
          <cell r="D41" t="str">
            <v>main2-MSA_HV_ON.cps</v>
          </cell>
          <cell r="E41" t="str">
            <v>dcsm-EF_MSA_HV_ON_1.cps,dcsm-EF_MSA_HV_ON_2.cps</v>
          </cell>
          <cell r="G41">
            <v>232</v>
          </cell>
        </row>
        <row r="42">
          <cell r="B42" t="str">
            <v>MSA_HV_ON_VFB</v>
          </cell>
          <cell r="C42">
            <v>6144</v>
          </cell>
          <cell r="D42" t="str">
            <v>main2-MSA_HV_ON.cps</v>
          </cell>
          <cell r="E42" t="str">
            <v>dcsm-EF_MSA_HV_ON_1_VFB.cps,dcsm-EF_MSA_HV_ON_2_VFB.cps</v>
          </cell>
          <cell r="F42"/>
          <cell r="G42">
            <v>232</v>
          </cell>
        </row>
        <row r="43">
          <cell r="B43" t="str">
            <v>ENA_HV_ON</v>
          </cell>
          <cell r="C43">
            <v>344</v>
          </cell>
          <cell r="D43" t="str">
            <v>ENA_HV_ON.cps</v>
          </cell>
          <cell r="E43" t="str">
            <v>dcsm-EF_ENA_HV_ON.cps</v>
          </cell>
          <cell r="G43">
            <v>18</v>
          </cell>
        </row>
        <row r="44">
          <cell r="B44" t="str">
            <v>ENA_HV_ON_H</v>
          </cell>
          <cell r="C44">
            <v>344</v>
          </cell>
          <cell r="D44" t="str">
            <v>ENA_HV_ON_H.cps</v>
          </cell>
          <cell r="E44" t="str">
            <v>dcsm-EF_ENA_HV_ON_H.cps</v>
          </cell>
          <cell r="F44"/>
          <cell r="G44">
            <v>18</v>
          </cell>
        </row>
        <row r="45">
          <cell r="B45" t="str">
            <v>HEP_HV_ON</v>
          </cell>
          <cell r="C45">
            <v>270</v>
          </cell>
          <cell r="D45" t="str">
            <v>main2-HEPE_HV_ON_OBS_START.cps</v>
          </cell>
          <cell r="E45" t="str">
            <v>dcsm-EF_HEPE_HV_ON_OBS_START.cps</v>
          </cell>
          <cell r="F45"/>
          <cell r="G45">
            <v>6</v>
          </cell>
        </row>
        <row r="46">
          <cell r="B46" t="str">
            <v>TLM_MODE_5</v>
          </cell>
          <cell r="C46">
            <v>42</v>
          </cell>
          <cell r="D46" t="str">
            <v>main2-BUS_TLM_MODE_5.cps</v>
          </cell>
          <cell r="E46" t="str">
            <v>dcsm-EF_BUS_TLM_MODE_5.cps</v>
          </cell>
          <cell r="F46"/>
          <cell r="G46">
            <v>2</v>
          </cell>
        </row>
        <row r="47">
          <cell r="B47" t="str">
            <v>TLM_MODE_10</v>
          </cell>
          <cell r="C47">
            <v>42</v>
          </cell>
          <cell r="D47" t="str">
            <v>main2-BUS_TLM_MODE_10.cps</v>
          </cell>
          <cell r="E47" t="str">
            <v>dcsm-EF_BUS_TLM_MODE_10.cps</v>
          </cell>
          <cell r="F47"/>
          <cell r="G47">
            <v>2</v>
          </cell>
        </row>
        <row r="48">
          <cell r="B48" t="str">
            <v>HEP_HV_OFF</v>
          </cell>
          <cell r="C48">
            <v>190</v>
          </cell>
          <cell r="D48" t="str">
            <v>main2-HEPE_HV_OFF_OBS_OFF.cps</v>
          </cell>
          <cell r="E48" t="str">
            <v>dcsm-EF_HEPE_HV_OFF_OBS_OFF.cps</v>
          </cell>
          <cell r="F48"/>
          <cell r="G48">
            <v>5</v>
          </cell>
        </row>
        <row r="49">
          <cell r="B49" t="str">
            <v>ENA_HV_OFF</v>
          </cell>
          <cell r="C49">
            <v>198</v>
          </cell>
          <cell r="D49" t="str">
            <v>ENA_HV_OFF.cps</v>
          </cell>
          <cell r="E49" t="str">
            <v>dcsm-EF_ENA_HV_OFF.cps</v>
          </cell>
          <cell r="F49"/>
          <cell r="G49">
            <v>4</v>
          </cell>
        </row>
        <row r="50">
          <cell r="B50" t="str">
            <v>MSA_HV_OFF</v>
          </cell>
          <cell r="C50">
            <v>714</v>
          </cell>
          <cell r="D50" t="str">
            <v>main2-MSA_HV_OFF.cps</v>
          </cell>
          <cell r="E50" t="str">
            <v>dcsm-EF_MSA_HV_OFF.cps</v>
          </cell>
          <cell r="F50"/>
          <cell r="G50">
            <v>24</v>
          </cell>
        </row>
        <row r="51">
          <cell r="B51" t="str">
            <v>MSA_HV_OFF_VFB</v>
          </cell>
          <cell r="C51">
            <v>774</v>
          </cell>
          <cell r="D51" t="str">
            <v>main2-MSA_HV_OFF.cps</v>
          </cell>
          <cell r="E51" t="str">
            <v>dcsm-EF_MSA_HV_OFF_VFB.cps</v>
          </cell>
          <cell r="F51"/>
          <cell r="G51">
            <v>25</v>
          </cell>
        </row>
        <row r="52">
          <cell r="B52" t="str">
            <v>MIA_HV_OFF</v>
          </cell>
          <cell r="C52">
            <v>60</v>
          </cell>
          <cell r="D52" t="str">
            <v>main2-MIA_HV_OFF.cps</v>
          </cell>
          <cell r="E52" t="str">
            <v>dcsm-EF_MIA_HV_OFF.cps</v>
          </cell>
          <cell r="F52"/>
          <cell r="G52">
            <v>1</v>
          </cell>
        </row>
        <row r="53">
          <cell r="B53" t="str">
            <v>MEA_HV_SCAN_OFF</v>
          </cell>
          <cell r="C53">
            <v>210</v>
          </cell>
          <cell r="D53" t="str">
            <v>MEA_Earth_Flyby_3_OFF.cps,MEA_Earth_Flyby_8_OFF.cps(shutdownなし）</v>
          </cell>
          <cell r="E53" t="str">
            <v>dcsm-EF_MEA_HV_SCAN_OFF.cps</v>
          </cell>
          <cell r="F53"/>
          <cell r="G53">
            <v>24</v>
          </cell>
        </row>
        <row r="54">
          <cell r="B54" t="str">
            <v>MEA1_HV_SCAN_OFF</v>
          </cell>
          <cell r="C54">
            <v>186</v>
          </cell>
          <cell r="D54" t="str">
            <v>MEA_Earth_Flyby_3_OFF.cps,MEA_Earth_Flyby_8_OFF.cps(shutdownなし）</v>
          </cell>
          <cell r="E54" t="str">
            <v>dcsm-EF_MEA1_HV_SCAN_OFF.cps</v>
          </cell>
          <cell r="F54"/>
          <cell r="G54">
            <v>12</v>
          </cell>
        </row>
        <row r="55">
          <cell r="B55" t="str">
            <v>MEA_HV_OFF</v>
          </cell>
          <cell r="C55">
            <v>202</v>
          </cell>
          <cell r="D55" t="str">
            <v>MEA_Earth_Flyby_6_ON_HVOFF.cps</v>
          </cell>
          <cell r="E55" t="str">
            <v>dcsm-EF_MEA_HV_OFF.cps</v>
          </cell>
          <cell r="F55"/>
          <cell r="G55">
            <v>20</v>
          </cell>
        </row>
        <row r="56">
          <cell r="B56" t="str">
            <v>MEA1_HV_OFF</v>
          </cell>
          <cell r="C56">
            <v>182</v>
          </cell>
          <cell r="D56" t="str">
            <v>dcsm-EF_MEA1_HV_OFF.cps</v>
          </cell>
          <cell r="E56" t="str">
            <v>dcsm-EF_MEA1_HV_OFF.cps</v>
          </cell>
          <cell r="F56"/>
          <cell r="G56">
            <v>10</v>
          </cell>
        </row>
        <row r="57">
          <cell r="B57" t="str">
            <v>HEP_OFF</v>
          </cell>
          <cell r="C57">
            <v>70</v>
          </cell>
          <cell r="D57" t="str">
            <v>main2-HEPE_OFF_STOP.cps</v>
          </cell>
          <cell r="E57" t="str">
            <v>dcsm-EF_HEPE_OFF_STOP.cps</v>
          </cell>
          <cell r="F57"/>
          <cell r="G57">
            <v>4</v>
          </cell>
        </row>
        <row r="58">
          <cell r="B58" t="str">
            <v>MIA_OFF</v>
          </cell>
          <cell r="C58">
            <v>160</v>
          </cell>
          <cell r="D58" t="str">
            <v>main2-MIA_OFF.cps</v>
          </cell>
          <cell r="E58" t="str">
            <v>dcsm-EF_MIA_OFF.cps</v>
          </cell>
          <cell r="F58"/>
          <cell r="G58">
            <v>4</v>
          </cell>
        </row>
        <row r="59">
          <cell r="B59" t="str">
            <v>ENA_OFF</v>
          </cell>
          <cell r="C59">
            <v>88</v>
          </cell>
          <cell r="D59" t="str">
            <v>ENA_power_OFF.cps</v>
          </cell>
          <cell r="E59" t="str">
            <v>dcsm-EF_ENA_power_OFF.cps</v>
          </cell>
          <cell r="F59"/>
          <cell r="G59">
            <v>4</v>
          </cell>
        </row>
        <row r="60">
          <cell r="B60" t="str">
            <v>MEA_OFF</v>
          </cell>
          <cell r="C60">
            <v>164</v>
          </cell>
          <cell r="D60" t="str">
            <v>MEA_Earth_Flyby_3_OFF.cps,MEA_Earth_Flyby_8_OFF.cps(shutdown)のみ</v>
          </cell>
          <cell r="E60" t="str">
            <v>dcsm-EF_MEA_OFF.cps</v>
          </cell>
          <cell r="F60"/>
          <cell r="G60">
            <v>6</v>
          </cell>
        </row>
        <row r="61">
          <cell r="B61" t="str">
            <v>MEA1_OFF</v>
          </cell>
          <cell r="C61">
            <v>160</v>
          </cell>
          <cell r="D61" t="str">
            <v>MEA_Earth_Flyby_3_OFF.cps,MEA_Earth_Flyby_8_OFF.cps(shutdown)のみ</v>
          </cell>
          <cell r="E61" t="str">
            <v>dcsm-EF_MEA1_OFF.cps</v>
          </cell>
          <cell r="F61"/>
          <cell r="G61">
            <v>4</v>
          </cell>
        </row>
        <row r="62">
          <cell r="B62" t="str">
            <v>MGF_OFF</v>
          </cell>
          <cell r="C62">
            <v>8</v>
          </cell>
          <cell r="D62" t="str">
            <v>20200410_Earth-fly-by_MGF_OFF_20200221.cps</v>
          </cell>
          <cell r="E62" t="str">
            <v>dcsm-EF_MGF_OFF.cps</v>
          </cell>
          <cell r="F62"/>
          <cell r="G62">
            <v>1</v>
          </cell>
        </row>
        <row r="63">
          <cell r="B63" t="str">
            <v>PWI_OFF</v>
          </cell>
          <cell r="C63">
            <v>80</v>
          </cell>
          <cell r="D63" t="str">
            <v>main2-PWI_OFF.cps</v>
          </cell>
          <cell r="E63" t="str">
            <v>dcsm-EF_PWI_OFF.cps</v>
          </cell>
          <cell r="F63"/>
          <cell r="G63">
            <v>2</v>
          </cell>
        </row>
        <row r="64">
          <cell r="B64" t="str">
            <v>PME_OFF</v>
          </cell>
          <cell r="C64">
            <v>40</v>
          </cell>
          <cell r="D64" t="str">
            <v>main2-PME_OFF.cps</v>
          </cell>
          <cell r="E64" t="str">
            <v>dcsm-EF_PME_OFF.cps</v>
          </cell>
          <cell r="F64"/>
          <cell r="G64">
            <v>1</v>
          </cell>
        </row>
        <row r="65">
          <cell r="B65" t="str">
            <v>MSA_OFF</v>
          </cell>
          <cell r="C65">
            <v>380</v>
          </cell>
          <cell r="D65" t="str">
            <v>main2-MSA_OFF.cps</v>
          </cell>
          <cell r="E65" t="str">
            <v>dcsm-EF_MSA_OFF.cps</v>
          </cell>
          <cell r="F65"/>
          <cell r="G65">
            <v>25</v>
          </cell>
        </row>
        <row r="66">
          <cell r="B66" t="str">
            <v>MDM_OFF</v>
          </cell>
          <cell r="C66">
            <v>160</v>
          </cell>
          <cell r="D66" t="str">
            <v>クルーズ観測手順.txt</v>
          </cell>
          <cell r="E66" t="str">
            <v>dcsm-EF_MDM_OFF.cps</v>
          </cell>
          <cell r="F66" t="str">
            <v>暫定的に600sec入れてある</v>
          </cell>
          <cell r="G66">
            <v>4</v>
          </cell>
        </row>
        <row r="67">
          <cell r="B67" t="str">
            <v>MSA_SOFT_RESET2</v>
          </cell>
          <cell r="C67">
            <v>100</v>
          </cell>
          <cell r="D67" t="str">
            <v>dcsm-EF_MSA_SOFT_RESET2.cps</v>
          </cell>
          <cell r="E67" t="str">
            <v>dcsm-EF_MSA_SOFT_RESET2.cps</v>
          </cell>
          <cell r="F67"/>
          <cell r="G67">
            <v>5</v>
          </cell>
        </row>
        <row r="68">
          <cell r="B68" t="str">
            <v>MC_ENA</v>
          </cell>
          <cell r="C68">
            <v>246</v>
          </cell>
          <cell r="D68" t="str">
            <v>main2-MC_ENA_MDP_XDOR_001_M58.cps</v>
          </cell>
          <cell r="E68" t="str">
            <v>dcsm-MC_ENA_MDP.cps</v>
          </cell>
          <cell r="F68"/>
          <cell r="G68">
            <v>21</v>
          </cell>
        </row>
        <row r="69">
          <cell r="B69" t="str">
            <v>WAIT3600</v>
          </cell>
          <cell r="C69">
            <v>3600</v>
          </cell>
        </row>
        <row r="70">
          <cell r="B70" t="str">
            <v>WAIT3500</v>
          </cell>
          <cell r="C70">
            <v>3500</v>
          </cell>
        </row>
        <row r="71">
          <cell r="B71" t="str">
            <v>MSASI_DARK_1</v>
          </cell>
          <cell r="C71">
            <v>768</v>
          </cell>
          <cell r="D71" t="str">
            <v>dcsm-MSASI_dark_CO_sequence1.cps</v>
          </cell>
          <cell r="E71" t="str">
            <v>dcsm-MSASI_dark_CO_sequence1.cps</v>
          </cell>
          <cell r="G71">
            <v>11</v>
          </cell>
        </row>
        <row r="72">
          <cell r="B72" t="str">
            <v>MSASI_DARK_2</v>
          </cell>
          <cell r="C72">
            <v>19498</v>
          </cell>
          <cell r="D72" t="str">
            <v>dcsm-MSASI_dark_CO_sequence2.cps</v>
          </cell>
          <cell r="E72" t="str">
            <v>dcsm-MSASI_dark_CO_sequence2.cps</v>
          </cell>
          <cell r="G72">
            <v>55</v>
          </cell>
        </row>
        <row r="73">
          <cell r="B73" t="str">
            <v>MEA2_MEM_DMP</v>
          </cell>
          <cell r="C73">
            <v>2550</v>
          </cell>
          <cell r="D73" t="str">
            <v>dcsm-MEA2_MEM_DMP.cps</v>
          </cell>
          <cell r="E73" t="str">
            <v>dcsm-MEA2_MEM_DMP.cps</v>
          </cell>
          <cell r="G73">
            <v>36</v>
          </cell>
        </row>
        <row r="74">
          <cell r="B74" t="str">
            <v>WAIT19357</v>
          </cell>
          <cell r="C74">
            <v>19357</v>
          </cell>
        </row>
        <row r="75">
          <cell r="B75" t="str">
            <v>WAIT1800</v>
          </cell>
          <cell r="C75">
            <v>1800</v>
          </cell>
          <cell r="E75" t="str">
            <v>WAIT_SEC 1800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workbookViewId="0">
      <selection activeCell="A2" sqref="A2:C4"/>
    </sheetView>
  </sheetViews>
  <sheetFormatPr defaultRowHeight="18" x14ac:dyDescent="0.45"/>
  <cols>
    <col min="1" max="1" width="4.69921875" bestFit="1" customWidth="1"/>
    <col min="2" max="2" width="61.3984375" customWidth="1"/>
    <col min="3" max="3" width="58.8984375" customWidth="1"/>
  </cols>
  <sheetData>
    <row r="1" spans="1:4" x14ac:dyDescent="0.45">
      <c r="A1" s="3" t="s">
        <v>42</v>
      </c>
      <c r="B1" s="3" t="s">
        <v>39</v>
      </c>
      <c r="C1" s="3" t="s">
        <v>43</v>
      </c>
      <c r="D1" s="3" t="s">
        <v>44</v>
      </c>
    </row>
    <row r="2" spans="1:4" x14ac:dyDescent="0.45">
      <c r="A2" s="2"/>
      <c r="B2" s="2"/>
      <c r="C2" s="2"/>
      <c r="D2" s="2"/>
    </row>
    <row r="3" spans="1:4" x14ac:dyDescent="0.45">
      <c r="A3" s="2"/>
      <c r="B3" s="4"/>
      <c r="C3" s="2"/>
      <c r="D3" s="2"/>
    </row>
    <row r="4" spans="1:4" x14ac:dyDescent="0.45">
      <c r="A4" s="2"/>
      <c r="B4" s="2"/>
      <c r="C4" s="2"/>
      <c r="D4" s="2"/>
    </row>
    <row r="5" spans="1:4" x14ac:dyDescent="0.45">
      <c r="A5" s="2"/>
      <c r="B5" s="2"/>
      <c r="C5" s="2"/>
      <c r="D5" s="2"/>
    </row>
    <row r="6" spans="1:4" x14ac:dyDescent="0.45">
      <c r="A6" s="2"/>
      <c r="B6" s="2"/>
      <c r="C6" s="2"/>
      <c r="D6" s="2"/>
    </row>
    <row r="7" spans="1:4" x14ac:dyDescent="0.45">
      <c r="A7" s="2"/>
      <c r="B7" s="2"/>
      <c r="C7" s="2"/>
      <c r="D7" s="2"/>
    </row>
    <row r="8" spans="1:4" x14ac:dyDescent="0.45">
      <c r="A8" s="2"/>
      <c r="B8" s="2"/>
      <c r="C8" s="2"/>
      <c r="D8" s="2"/>
    </row>
    <row r="9" spans="1:4" x14ac:dyDescent="0.45">
      <c r="A9" s="2"/>
      <c r="B9" s="2"/>
      <c r="C9" s="2"/>
      <c r="D9" s="2"/>
    </row>
    <row r="10" spans="1:4" x14ac:dyDescent="0.45">
      <c r="A10" s="2"/>
      <c r="B10" s="2"/>
      <c r="C10" s="2"/>
      <c r="D10" s="2"/>
    </row>
    <row r="11" spans="1:4" x14ac:dyDescent="0.45">
      <c r="A11" s="2"/>
      <c r="B11" s="2"/>
      <c r="C11" s="2"/>
      <c r="D11" s="2"/>
    </row>
    <row r="12" spans="1:4" x14ac:dyDescent="0.45">
      <c r="A12" s="2"/>
      <c r="B12" s="2"/>
      <c r="C12" s="2"/>
      <c r="D12" s="2"/>
    </row>
    <row r="13" spans="1:4" x14ac:dyDescent="0.45">
      <c r="A13" s="2"/>
      <c r="B13" s="2"/>
      <c r="C13" s="2"/>
      <c r="D13" s="2"/>
    </row>
    <row r="14" spans="1:4" x14ac:dyDescent="0.45">
      <c r="A14" s="2"/>
      <c r="B14" s="2"/>
      <c r="C14" s="2"/>
      <c r="D14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5"/>
  <sheetViews>
    <sheetView topLeftCell="A7" zoomScale="90" zoomScaleNormal="90" workbookViewId="0">
      <selection activeCell="B20" sqref="B20"/>
    </sheetView>
  </sheetViews>
  <sheetFormatPr defaultRowHeight="18" x14ac:dyDescent="0.45"/>
  <cols>
    <col min="1" max="1" width="27.8984375" bestFit="1" customWidth="1"/>
    <col min="2" max="2" width="21.5" bestFit="1" customWidth="1"/>
    <col min="3" max="3" width="13.3984375" bestFit="1" customWidth="1"/>
    <col min="4" max="4" width="54.59765625" bestFit="1" customWidth="1"/>
    <col min="5" max="5" width="25.09765625" customWidth="1"/>
  </cols>
  <sheetData>
    <row r="1" spans="1:10" x14ac:dyDescent="0.45">
      <c r="C1" t="s">
        <v>37</v>
      </c>
      <c r="D1" t="s">
        <v>124</v>
      </c>
      <c r="E1" t="s">
        <v>123</v>
      </c>
      <c r="G1" t="s">
        <v>125</v>
      </c>
    </row>
    <row r="2" spans="1:10" x14ac:dyDescent="0.45">
      <c r="A2" t="s">
        <v>30</v>
      </c>
      <c r="B2" t="s">
        <v>0</v>
      </c>
      <c r="C2">
        <v>687</v>
      </c>
      <c r="D2" t="s">
        <v>188</v>
      </c>
      <c r="E2" t="s">
        <v>189</v>
      </c>
      <c r="G2">
        <v>25</v>
      </c>
    </row>
    <row r="3" spans="1:10" x14ac:dyDescent="0.45">
      <c r="A3" t="s">
        <v>30</v>
      </c>
      <c r="B3" t="s">
        <v>190</v>
      </c>
      <c r="C3">
        <v>577</v>
      </c>
      <c r="D3" t="s">
        <v>47</v>
      </c>
      <c r="E3" t="s">
        <v>76</v>
      </c>
      <c r="G3">
        <v>20</v>
      </c>
    </row>
    <row r="4" spans="1:10" x14ac:dyDescent="0.45">
      <c r="A4" s="67" t="s">
        <v>31</v>
      </c>
      <c r="B4" t="s">
        <v>1</v>
      </c>
      <c r="C4">
        <v>509</v>
      </c>
      <c r="D4" t="s">
        <v>188</v>
      </c>
      <c r="E4" t="s">
        <v>189</v>
      </c>
      <c r="G4">
        <v>11</v>
      </c>
    </row>
    <row r="5" spans="1:10" x14ac:dyDescent="0.45">
      <c r="A5" s="67"/>
      <c r="B5" t="s">
        <v>191</v>
      </c>
      <c r="C5">
        <v>509</v>
      </c>
      <c r="D5" t="s">
        <v>192</v>
      </c>
      <c r="E5" t="s">
        <v>193</v>
      </c>
      <c r="G5">
        <v>11</v>
      </c>
    </row>
    <row r="6" spans="1:10" x14ac:dyDescent="0.45">
      <c r="B6" t="s">
        <v>41</v>
      </c>
      <c r="C6">
        <v>42</v>
      </c>
      <c r="D6" t="s">
        <v>65</v>
      </c>
      <c r="E6" t="s">
        <v>77</v>
      </c>
      <c r="G6">
        <v>2</v>
      </c>
    </row>
    <row r="7" spans="1:10" x14ac:dyDescent="0.45">
      <c r="A7" s="67" t="s">
        <v>194</v>
      </c>
      <c r="B7" t="s">
        <v>195</v>
      </c>
      <c r="C7">
        <v>2672</v>
      </c>
      <c r="D7" t="s">
        <v>188</v>
      </c>
      <c r="E7" t="s">
        <v>189</v>
      </c>
      <c r="G7">
        <v>56</v>
      </c>
      <c r="I7">
        <v>180</v>
      </c>
      <c r="J7">
        <f>+SUM(H7,I8,I7)</f>
        <v>348</v>
      </c>
    </row>
    <row r="8" spans="1:10" x14ac:dyDescent="0.45">
      <c r="A8" s="67"/>
      <c r="B8" t="s">
        <v>196</v>
      </c>
      <c r="C8">
        <v>4179</v>
      </c>
      <c r="D8" t="s">
        <v>188</v>
      </c>
      <c r="E8" t="s">
        <v>189</v>
      </c>
      <c r="G8">
        <v>52</v>
      </c>
      <c r="I8">
        <f>14*12</f>
        <v>168</v>
      </c>
    </row>
    <row r="9" spans="1:10" x14ac:dyDescent="0.45">
      <c r="A9" s="67"/>
      <c r="B9" t="s">
        <v>197</v>
      </c>
      <c r="C9">
        <v>2108</v>
      </c>
      <c r="D9" t="s">
        <v>188</v>
      </c>
      <c r="E9" t="s">
        <v>189</v>
      </c>
      <c r="G9">
        <v>46</v>
      </c>
    </row>
    <row r="10" spans="1:10" x14ac:dyDescent="0.45">
      <c r="A10" s="67"/>
      <c r="B10" t="s">
        <v>198</v>
      </c>
      <c r="C10">
        <v>1252</v>
      </c>
      <c r="D10" t="s">
        <v>188</v>
      </c>
      <c r="E10" t="s">
        <v>189</v>
      </c>
      <c r="G10">
        <v>19</v>
      </c>
    </row>
    <row r="11" spans="1:10" x14ac:dyDescent="0.45">
      <c r="A11" s="67"/>
      <c r="B11" t="s">
        <v>199</v>
      </c>
      <c r="C11">
        <v>1134</v>
      </c>
      <c r="D11" t="s">
        <v>188</v>
      </c>
      <c r="E11" t="s">
        <v>189</v>
      </c>
      <c r="G11">
        <v>17</v>
      </c>
    </row>
    <row r="12" spans="1:10" x14ac:dyDescent="0.45">
      <c r="A12" s="67"/>
      <c r="B12" t="s">
        <v>200</v>
      </c>
      <c r="C12">
        <v>4620</v>
      </c>
      <c r="D12" t="s">
        <v>188</v>
      </c>
      <c r="E12" t="s">
        <v>189</v>
      </c>
      <c r="G12">
        <v>51</v>
      </c>
    </row>
    <row r="13" spans="1:10" x14ac:dyDescent="0.45">
      <c r="A13" s="67"/>
      <c r="B13" t="s">
        <v>201</v>
      </c>
      <c r="C13">
        <v>1102</v>
      </c>
      <c r="D13" t="s">
        <v>188</v>
      </c>
      <c r="E13" t="s">
        <v>189</v>
      </c>
      <c r="G13">
        <v>18</v>
      </c>
    </row>
    <row r="14" spans="1:10" x14ac:dyDescent="0.45">
      <c r="A14" s="67"/>
      <c r="B14" t="s">
        <v>202</v>
      </c>
      <c r="C14">
        <v>1562</v>
      </c>
      <c r="D14" t="s">
        <v>188</v>
      </c>
      <c r="E14" t="s">
        <v>189</v>
      </c>
      <c r="G14">
        <v>16</v>
      </c>
    </row>
    <row r="15" spans="1:10" x14ac:dyDescent="0.45">
      <c r="A15" s="67"/>
      <c r="B15" t="s">
        <v>203</v>
      </c>
      <c r="C15">
        <v>4936</v>
      </c>
      <c r="D15" t="s">
        <v>188</v>
      </c>
      <c r="E15" t="s">
        <v>189</v>
      </c>
      <c r="G15">
        <f>35+47</f>
        <v>82</v>
      </c>
    </row>
    <row r="16" spans="1:10" x14ac:dyDescent="0.45">
      <c r="A16" s="67"/>
      <c r="B16" t="s">
        <v>204</v>
      </c>
      <c r="C16">
        <v>6688</v>
      </c>
      <c r="D16" t="s">
        <v>188</v>
      </c>
      <c r="E16" t="s">
        <v>205</v>
      </c>
      <c r="G16">
        <v>22</v>
      </c>
    </row>
    <row r="17" spans="1:8" x14ac:dyDescent="0.45">
      <c r="A17" s="67" t="s">
        <v>27</v>
      </c>
      <c r="B17" t="s">
        <v>28</v>
      </c>
      <c r="C17">
        <v>120</v>
      </c>
      <c r="D17" t="s">
        <v>188</v>
      </c>
      <c r="E17" t="s">
        <v>205</v>
      </c>
      <c r="G17">
        <v>3</v>
      </c>
    </row>
    <row r="18" spans="1:8" x14ac:dyDescent="0.45">
      <c r="A18" s="67"/>
      <c r="B18" t="s">
        <v>206</v>
      </c>
      <c r="C18">
        <v>120</v>
      </c>
      <c r="D18" t="s">
        <v>207</v>
      </c>
      <c r="E18" t="s">
        <v>96</v>
      </c>
      <c r="G18">
        <v>3</v>
      </c>
    </row>
    <row r="19" spans="1:8" x14ac:dyDescent="0.45">
      <c r="A19" s="67" t="s">
        <v>29</v>
      </c>
      <c r="B19" t="s">
        <v>32</v>
      </c>
      <c r="C19">
        <v>220</v>
      </c>
      <c r="D19" t="s">
        <v>188</v>
      </c>
      <c r="E19" t="s">
        <v>208</v>
      </c>
      <c r="G19">
        <v>5</v>
      </c>
    </row>
    <row r="20" spans="1:8" x14ac:dyDescent="0.45">
      <c r="A20" s="67"/>
      <c r="B20" t="s">
        <v>209</v>
      </c>
      <c r="C20">
        <v>220</v>
      </c>
      <c r="D20" t="s">
        <v>210</v>
      </c>
      <c r="E20" t="s">
        <v>97</v>
      </c>
      <c r="G20">
        <v>5</v>
      </c>
    </row>
    <row r="21" spans="1:8" x14ac:dyDescent="0.45">
      <c r="B21" s="20" t="s">
        <v>211</v>
      </c>
      <c r="C21">
        <v>345</v>
      </c>
      <c r="D21" t="s">
        <v>212</v>
      </c>
      <c r="E21" t="s">
        <v>212</v>
      </c>
      <c r="G21">
        <v>13</v>
      </c>
    </row>
    <row r="22" spans="1:8" x14ac:dyDescent="0.45">
      <c r="A22" s="67" t="s">
        <v>8</v>
      </c>
      <c r="B22" t="s">
        <v>2</v>
      </c>
      <c r="C22">
        <v>1092</v>
      </c>
      <c r="D22" t="s">
        <v>75</v>
      </c>
      <c r="E22" t="s">
        <v>113</v>
      </c>
      <c r="G22">
        <v>15</v>
      </c>
    </row>
    <row r="23" spans="1:8" x14ac:dyDescent="0.45">
      <c r="A23" s="67"/>
      <c r="B23" t="s">
        <v>40</v>
      </c>
      <c r="C23">
        <v>80</v>
      </c>
      <c r="D23" t="s">
        <v>63</v>
      </c>
      <c r="E23" t="s">
        <v>114</v>
      </c>
      <c r="G23">
        <v>2</v>
      </c>
    </row>
    <row r="24" spans="1:8" x14ac:dyDescent="0.45">
      <c r="A24" s="67"/>
      <c r="B24" t="s">
        <v>7</v>
      </c>
      <c r="C24">
        <v>868</v>
      </c>
      <c r="D24" t="s">
        <v>126</v>
      </c>
      <c r="E24" t="s">
        <v>149</v>
      </c>
      <c r="G24">
        <v>27</v>
      </c>
      <c r="H24">
        <v>520</v>
      </c>
    </row>
    <row r="25" spans="1:8" x14ac:dyDescent="0.45">
      <c r="A25" s="67"/>
      <c r="B25" t="s">
        <v>6</v>
      </c>
      <c r="C25">
        <v>14</v>
      </c>
      <c r="D25" t="s">
        <v>60</v>
      </c>
      <c r="E25" t="s">
        <v>115</v>
      </c>
      <c r="G25">
        <v>3</v>
      </c>
    </row>
    <row r="26" spans="1:8" x14ac:dyDescent="0.45">
      <c r="A26" s="67"/>
      <c r="B26" t="s">
        <v>99</v>
      </c>
      <c r="C26">
        <v>386</v>
      </c>
      <c r="D26" t="s">
        <v>101</v>
      </c>
      <c r="E26" t="s">
        <v>110</v>
      </c>
      <c r="G26">
        <v>21</v>
      </c>
    </row>
    <row r="27" spans="1:8" x14ac:dyDescent="0.45">
      <c r="A27" s="67"/>
      <c r="B27" t="s">
        <v>136</v>
      </c>
      <c r="C27">
        <v>292</v>
      </c>
      <c r="D27" t="s">
        <v>101</v>
      </c>
      <c r="E27" t="s">
        <v>137</v>
      </c>
      <c r="G27">
        <v>12</v>
      </c>
    </row>
    <row r="28" spans="1:8" x14ac:dyDescent="0.45">
      <c r="A28" s="67"/>
      <c r="B28" t="s">
        <v>100</v>
      </c>
      <c r="C28">
        <v>386</v>
      </c>
      <c r="D28" t="s">
        <v>102</v>
      </c>
      <c r="E28" t="s">
        <v>103</v>
      </c>
      <c r="G28">
        <v>21</v>
      </c>
    </row>
    <row r="29" spans="1:8" x14ac:dyDescent="0.45">
      <c r="A29" s="67"/>
      <c r="B29" t="s">
        <v>3</v>
      </c>
      <c r="C29">
        <v>564</v>
      </c>
      <c r="D29" t="s">
        <v>50</v>
      </c>
      <c r="E29" t="s">
        <v>88</v>
      </c>
      <c r="G29">
        <v>7</v>
      </c>
    </row>
    <row r="30" spans="1:8" x14ac:dyDescent="0.45">
      <c r="A30" s="67"/>
      <c r="B30" t="s">
        <v>5</v>
      </c>
      <c r="C30">
        <v>382</v>
      </c>
      <c r="D30" t="s">
        <v>71</v>
      </c>
      <c r="E30" t="s">
        <v>89</v>
      </c>
      <c r="G30">
        <v>6</v>
      </c>
    </row>
    <row r="31" spans="1:8" x14ac:dyDescent="0.45">
      <c r="A31" s="67"/>
      <c r="B31" t="s">
        <v>4</v>
      </c>
      <c r="C31">
        <v>1230</v>
      </c>
      <c r="D31" t="s">
        <v>56</v>
      </c>
      <c r="E31" t="s">
        <v>116</v>
      </c>
      <c r="G31">
        <v>34</v>
      </c>
    </row>
    <row r="32" spans="1:8" x14ac:dyDescent="0.45">
      <c r="A32" s="22"/>
      <c r="B32" t="s">
        <v>121</v>
      </c>
      <c r="C32" s="49">
        <v>202</v>
      </c>
      <c r="D32" s="50" t="s">
        <v>127</v>
      </c>
      <c r="E32" t="s">
        <v>128</v>
      </c>
      <c r="F32" s="49" t="s">
        <v>120</v>
      </c>
      <c r="G32">
        <v>6</v>
      </c>
    </row>
    <row r="33" spans="1:7" x14ac:dyDescent="0.45">
      <c r="A33" s="67" t="s">
        <v>9</v>
      </c>
      <c r="B33" t="s">
        <v>98</v>
      </c>
      <c r="C33">
        <v>1756</v>
      </c>
      <c r="D33" t="s">
        <v>58</v>
      </c>
      <c r="E33" t="s">
        <v>112</v>
      </c>
      <c r="G33">
        <v>54</v>
      </c>
    </row>
    <row r="34" spans="1:7" x14ac:dyDescent="0.45">
      <c r="A34" s="67"/>
      <c r="B34" t="s">
        <v>130</v>
      </c>
      <c r="C34">
        <v>1702</v>
      </c>
      <c r="D34" t="s">
        <v>58</v>
      </c>
      <c r="E34" t="s">
        <v>131</v>
      </c>
      <c r="G34">
        <v>27</v>
      </c>
    </row>
    <row r="35" spans="1:7" x14ac:dyDescent="0.45">
      <c r="A35" s="67"/>
      <c r="B35" t="s">
        <v>10</v>
      </c>
      <c r="C35">
        <v>240</v>
      </c>
      <c r="D35" t="s">
        <v>67</v>
      </c>
      <c r="E35" t="s">
        <v>80</v>
      </c>
      <c r="G35">
        <v>6</v>
      </c>
    </row>
    <row r="36" spans="1:7" x14ac:dyDescent="0.45">
      <c r="A36" s="67"/>
      <c r="B36" t="s">
        <v>45</v>
      </c>
      <c r="C36">
        <v>142</v>
      </c>
      <c r="D36" t="s">
        <v>68</v>
      </c>
      <c r="E36" t="s">
        <v>90</v>
      </c>
      <c r="G36">
        <v>4</v>
      </c>
    </row>
    <row r="37" spans="1:7" x14ac:dyDescent="0.45">
      <c r="A37" s="67"/>
      <c r="B37" t="s">
        <v>46</v>
      </c>
      <c r="C37">
        <v>102</v>
      </c>
      <c r="D37" t="s">
        <v>69</v>
      </c>
      <c r="E37" t="s">
        <v>117</v>
      </c>
      <c r="G37">
        <v>3</v>
      </c>
    </row>
    <row r="38" spans="1:7" x14ac:dyDescent="0.45">
      <c r="A38" s="67"/>
      <c r="B38" s="19" t="s">
        <v>164</v>
      </c>
      <c r="C38" s="19">
        <v>280</v>
      </c>
      <c r="D38" s="19" t="s">
        <v>67</v>
      </c>
      <c r="E38" s="19" t="s">
        <v>167</v>
      </c>
      <c r="F38" s="19"/>
      <c r="G38" s="19">
        <v>7</v>
      </c>
    </row>
    <row r="39" spans="1:7" x14ac:dyDescent="0.45">
      <c r="A39" s="67"/>
      <c r="B39" s="19" t="s">
        <v>165</v>
      </c>
      <c r="C39" s="19">
        <v>262</v>
      </c>
      <c r="D39" s="19" t="s">
        <v>68</v>
      </c>
      <c r="E39" s="19" t="s">
        <v>168</v>
      </c>
      <c r="F39" s="19"/>
      <c r="G39" s="19">
        <v>7</v>
      </c>
    </row>
    <row r="40" spans="1:7" x14ac:dyDescent="0.45">
      <c r="A40" s="67"/>
      <c r="B40" s="19" t="s">
        <v>166</v>
      </c>
      <c r="C40" s="19">
        <v>262</v>
      </c>
      <c r="D40" s="19" t="s">
        <v>69</v>
      </c>
      <c r="E40" s="19" t="s">
        <v>169</v>
      </c>
      <c r="F40" s="19"/>
      <c r="G40" s="19">
        <v>7</v>
      </c>
    </row>
    <row r="41" spans="1:7" x14ac:dyDescent="0.45">
      <c r="A41" s="67"/>
      <c r="B41" t="s">
        <v>11</v>
      </c>
      <c r="C41">
        <v>10954</v>
      </c>
      <c r="D41" t="s">
        <v>73</v>
      </c>
      <c r="E41" t="s">
        <v>118</v>
      </c>
      <c r="G41">
        <v>232</v>
      </c>
    </row>
    <row r="42" spans="1:7" x14ac:dyDescent="0.45">
      <c r="A42" s="67"/>
      <c r="B42" s="16" t="s">
        <v>160</v>
      </c>
      <c r="C42" s="16">
        <v>6144</v>
      </c>
      <c r="D42" s="16" t="s">
        <v>73</v>
      </c>
      <c r="E42" s="16" t="s">
        <v>161</v>
      </c>
      <c r="F42" s="16"/>
      <c r="G42" s="16">
        <v>232</v>
      </c>
    </row>
    <row r="43" spans="1:7" x14ac:dyDescent="0.45">
      <c r="A43" s="67"/>
      <c r="B43" t="s">
        <v>13</v>
      </c>
      <c r="C43">
        <v>344</v>
      </c>
      <c r="D43" t="s">
        <v>52</v>
      </c>
      <c r="E43" t="s">
        <v>79</v>
      </c>
      <c r="G43">
        <v>18</v>
      </c>
    </row>
    <row r="44" spans="1:7" x14ac:dyDescent="0.45">
      <c r="A44" s="67"/>
      <c r="B44" s="16" t="s">
        <v>157</v>
      </c>
      <c r="C44" s="16">
        <v>344</v>
      </c>
      <c r="D44" s="16" t="s">
        <v>158</v>
      </c>
      <c r="E44" s="16" t="s">
        <v>159</v>
      </c>
      <c r="F44" s="16"/>
      <c r="G44" s="16">
        <v>18</v>
      </c>
    </row>
    <row r="45" spans="1:7" x14ac:dyDescent="0.45">
      <c r="A45" s="67"/>
      <c r="B45" s="17" t="s">
        <v>12</v>
      </c>
      <c r="C45" s="17">
        <v>270</v>
      </c>
      <c r="D45" s="17" t="s">
        <v>55</v>
      </c>
      <c r="E45" s="17" t="s">
        <v>119</v>
      </c>
      <c r="F45" s="17"/>
      <c r="G45" s="17">
        <v>6</v>
      </c>
    </row>
    <row r="46" spans="1:7" x14ac:dyDescent="0.45">
      <c r="A46" t="s">
        <v>33</v>
      </c>
      <c r="B46" s="17" t="s">
        <v>34</v>
      </c>
      <c r="C46" s="17">
        <v>42</v>
      </c>
      <c r="D46" s="17" t="s">
        <v>48</v>
      </c>
      <c r="E46" s="17" t="s">
        <v>81</v>
      </c>
      <c r="F46" s="17"/>
      <c r="G46" s="17">
        <v>2</v>
      </c>
    </row>
    <row r="47" spans="1:7" x14ac:dyDescent="0.45">
      <c r="A47" s="1" t="s">
        <v>35</v>
      </c>
      <c r="B47" s="17" t="s">
        <v>36</v>
      </c>
      <c r="C47" s="17">
        <v>42</v>
      </c>
      <c r="D47" s="17" t="s">
        <v>49</v>
      </c>
      <c r="E47" s="17" t="s">
        <v>78</v>
      </c>
      <c r="F47" s="17"/>
      <c r="G47" s="17">
        <v>2</v>
      </c>
    </row>
    <row r="48" spans="1:7" x14ac:dyDescent="0.45">
      <c r="A48" s="68" t="s">
        <v>14</v>
      </c>
      <c r="B48" s="17" t="s">
        <v>15</v>
      </c>
      <c r="C48" s="17">
        <v>190</v>
      </c>
      <c r="D48" s="17" t="s">
        <v>54</v>
      </c>
      <c r="E48" s="17" t="s">
        <v>82</v>
      </c>
      <c r="F48" s="17"/>
      <c r="G48" s="17">
        <v>5</v>
      </c>
    </row>
    <row r="49" spans="1:7" x14ac:dyDescent="0.45">
      <c r="A49" s="68"/>
      <c r="B49" s="17" t="s">
        <v>16</v>
      </c>
      <c r="C49" s="17">
        <v>198</v>
      </c>
      <c r="D49" s="17" t="s">
        <v>53</v>
      </c>
      <c r="E49" s="17" t="s">
        <v>83</v>
      </c>
      <c r="F49" s="17"/>
      <c r="G49" s="17">
        <v>4</v>
      </c>
    </row>
    <row r="50" spans="1:7" x14ac:dyDescent="0.45">
      <c r="A50" s="68"/>
      <c r="B50" s="17" t="s">
        <v>17</v>
      </c>
      <c r="C50" s="17">
        <v>714</v>
      </c>
      <c r="D50" s="17" t="s">
        <v>72</v>
      </c>
      <c r="E50" s="17" t="s">
        <v>91</v>
      </c>
      <c r="F50" s="17"/>
      <c r="G50" s="17">
        <v>24</v>
      </c>
    </row>
    <row r="51" spans="1:7" x14ac:dyDescent="0.45">
      <c r="A51" s="68"/>
      <c r="B51" s="18" t="s">
        <v>162</v>
      </c>
      <c r="C51" s="18">
        <v>774</v>
      </c>
      <c r="D51" s="18" t="s">
        <v>72</v>
      </c>
      <c r="E51" s="18" t="s">
        <v>163</v>
      </c>
      <c r="F51" s="18"/>
      <c r="G51" s="18">
        <v>25</v>
      </c>
    </row>
    <row r="52" spans="1:7" x14ac:dyDescent="0.45">
      <c r="A52" s="68"/>
      <c r="B52" s="17" t="s">
        <v>18</v>
      </c>
      <c r="C52" s="17">
        <v>60</v>
      </c>
      <c r="D52" s="17" t="s">
        <v>66</v>
      </c>
      <c r="E52" s="17" t="s">
        <v>84</v>
      </c>
      <c r="F52" s="17"/>
      <c r="G52" s="17">
        <v>1</v>
      </c>
    </row>
    <row r="53" spans="1:7" x14ac:dyDescent="0.45">
      <c r="A53" s="68"/>
      <c r="B53" s="17" t="s">
        <v>104</v>
      </c>
      <c r="C53" s="17">
        <v>210</v>
      </c>
      <c r="D53" s="17" t="s">
        <v>106</v>
      </c>
      <c r="E53" s="17" t="s">
        <v>109</v>
      </c>
      <c r="F53" s="17"/>
      <c r="G53" s="17">
        <v>24</v>
      </c>
    </row>
    <row r="54" spans="1:7" x14ac:dyDescent="0.45">
      <c r="A54" s="68"/>
      <c r="B54" s="17" t="s">
        <v>132</v>
      </c>
      <c r="C54" s="17">
        <v>186</v>
      </c>
      <c r="D54" s="17" t="s">
        <v>106</v>
      </c>
      <c r="E54" s="17" t="s">
        <v>133</v>
      </c>
      <c r="F54" s="17"/>
      <c r="G54" s="17">
        <v>12</v>
      </c>
    </row>
    <row r="55" spans="1:7" x14ac:dyDescent="0.45">
      <c r="A55" s="68"/>
      <c r="B55" s="17" t="s">
        <v>105</v>
      </c>
      <c r="C55" s="17">
        <v>202</v>
      </c>
      <c r="D55" s="17" t="s">
        <v>59</v>
      </c>
      <c r="E55" s="17" t="s">
        <v>111</v>
      </c>
      <c r="F55" s="17"/>
      <c r="G55" s="17">
        <v>20</v>
      </c>
    </row>
    <row r="56" spans="1:7" x14ac:dyDescent="0.45">
      <c r="A56" s="68"/>
      <c r="B56" s="17" t="s">
        <v>143</v>
      </c>
      <c r="C56" s="17">
        <v>182</v>
      </c>
      <c r="D56" s="17" t="s">
        <v>144</v>
      </c>
      <c r="E56" s="17" t="s">
        <v>144</v>
      </c>
      <c r="F56" s="17"/>
      <c r="G56" s="17">
        <v>10</v>
      </c>
    </row>
    <row r="57" spans="1:7" x14ac:dyDescent="0.45">
      <c r="A57" s="67" t="s">
        <v>19</v>
      </c>
      <c r="B57" s="17" t="s">
        <v>20</v>
      </c>
      <c r="C57" s="17">
        <v>70</v>
      </c>
      <c r="D57" s="17" t="s">
        <v>57</v>
      </c>
      <c r="E57" s="17" t="s">
        <v>92</v>
      </c>
      <c r="F57" s="17"/>
      <c r="G57" s="17">
        <v>4</v>
      </c>
    </row>
    <row r="58" spans="1:7" x14ac:dyDescent="0.45">
      <c r="A58" s="67"/>
      <c r="B58" s="17" t="s">
        <v>21</v>
      </c>
      <c r="C58" s="17">
        <v>160</v>
      </c>
      <c r="D58" s="17" t="s">
        <v>70</v>
      </c>
      <c r="E58" s="17" t="s">
        <v>85</v>
      </c>
      <c r="F58" s="17"/>
      <c r="G58" s="17">
        <v>4</v>
      </c>
    </row>
    <row r="59" spans="1:7" x14ac:dyDescent="0.45">
      <c r="A59" s="67"/>
      <c r="B59" s="17" t="s">
        <v>22</v>
      </c>
      <c r="C59" s="17">
        <v>88</v>
      </c>
      <c r="D59" s="17" t="s">
        <v>51</v>
      </c>
      <c r="E59" s="17" t="s">
        <v>86</v>
      </c>
      <c r="F59" s="17"/>
      <c r="G59" s="17">
        <v>4</v>
      </c>
    </row>
    <row r="60" spans="1:7" x14ac:dyDescent="0.45">
      <c r="A60" s="67"/>
      <c r="B60" s="17" t="s">
        <v>23</v>
      </c>
      <c r="C60" s="17">
        <v>164</v>
      </c>
      <c r="D60" s="17" t="s">
        <v>107</v>
      </c>
      <c r="E60" s="17" t="s">
        <v>108</v>
      </c>
      <c r="F60" s="17"/>
      <c r="G60" s="17">
        <v>6</v>
      </c>
    </row>
    <row r="61" spans="1:7" x14ac:dyDescent="0.45">
      <c r="A61" s="67"/>
      <c r="B61" s="17" t="s">
        <v>134</v>
      </c>
      <c r="C61" s="17">
        <v>160</v>
      </c>
      <c r="D61" s="17" t="s">
        <v>107</v>
      </c>
      <c r="E61" s="17" t="s">
        <v>135</v>
      </c>
      <c r="F61" s="17"/>
      <c r="G61" s="17">
        <v>4</v>
      </c>
    </row>
    <row r="62" spans="1:7" x14ac:dyDescent="0.45">
      <c r="A62" s="67"/>
      <c r="B62" s="17" t="s">
        <v>24</v>
      </c>
      <c r="C62" s="17">
        <v>8</v>
      </c>
      <c r="D62" s="17" t="s">
        <v>61</v>
      </c>
      <c r="E62" s="17" t="s">
        <v>93</v>
      </c>
      <c r="F62" s="17"/>
      <c r="G62" s="17">
        <v>1</v>
      </c>
    </row>
    <row r="63" spans="1:7" x14ac:dyDescent="0.45">
      <c r="A63" s="67"/>
      <c r="B63" s="17" t="s">
        <v>25</v>
      </c>
      <c r="C63" s="17">
        <v>80</v>
      </c>
      <c r="D63" s="17" t="s">
        <v>62</v>
      </c>
      <c r="E63" s="17" t="s">
        <v>87</v>
      </c>
      <c r="F63" s="17"/>
      <c r="G63" s="17">
        <v>2</v>
      </c>
    </row>
    <row r="64" spans="1:7" x14ac:dyDescent="0.45">
      <c r="A64" s="67"/>
      <c r="B64" s="17" t="s">
        <v>38</v>
      </c>
      <c r="C64" s="17">
        <v>40</v>
      </c>
      <c r="D64" s="17" t="s">
        <v>64</v>
      </c>
      <c r="E64" s="17" t="s">
        <v>94</v>
      </c>
      <c r="F64" s="17"/>
      <c r="G64" s="17">
        <v>1</v>
      </c>
    </row>
    <row r="65" spans="1:8" x14ac:dyDescent="0.45">
      <c r="A65" s="67"/>
      <c r="B65" s="17" t="s">
        <v>26</v>
      </c>
      <c r="C65" s="17">
        <v>380</v>
      </c>
      <c r="D65" s="17" t="s">
        <v>74</v>
      </c>
      <c r="E65" s="17" t="s">
        <v>95</v>
      </c>
      <c r="F65" s="17"/>
      <c r="G65" s="17">
        <v>25</v>
      </c>
    </row>
    <row r="66" spans="1:8" x14ac:dyDescent="0.45">
      <c r="A66" s="22"/>
      <c r="B66" s="17" t="s">
        <v>122</v>
      </c>
      <c r="C66" s="17">
        <v>160</v>
      </c>
      <c r="D66" s="17" t="s">
        <v>127</v>
      </c>
      <c r="E66" s="17" t="s">
        <v>129</v>
      </c>
      <c r="F66" s="17" t="s">
        <v>120</v>
      </c>
      <c r="G66" s="17">
        <v>4</v>
      </c>
    </row>
    <row r="67" spans="1:8" x14ac:dyDescent="0.45">
      <c r="A67" s="20" t="s">
        <v>170</v>
      </c>
      <c r="B67" s="21" t="s">
        <v>213</v>
      </c>
      <c r="C67" s="21">
        <v>100</v>
      </c>
      <c r="D67" s="21" t="s">
        <v>214</v>
      </c>
      <c r="E67" s="21" t="s">
        <v>214</v>
      </c>
      <c r="F67" s="20"/>
      <c r="G67" s="21">
        <v>5</v>
      </c>
    </row>
    <row r="68" spans="1:8" x14ac:dyDescent="0.45">
      <c r="A68" s="17" t="s">
        <v>145</v>
      </c>
      <c r="B68" s="17" t="s">
        <v>146</v>
      </c>
      <c r="C68" s="17">
        <v>246</v>
      </c>
      <c r="D68" s="17" t="s">
        <v>148</v>
      </c>
      <c r="E68" s="17" t="s">
        <v>147</v>
      </c>
      <c r="F68" s="17"/>
      <c r="G68" s="17">
        <v>21</v>
      </c>
    </row>
    <row r="69" spans="1:8" x14ac:dyDescent="0.45">
      <c r="B69" s="17" t="s">
        <v>215</v>
      </c>
      <c r="C69" s="17">
        <v>3600</v>
      </c>
    </row>
    <row r="70" spans="1:8" x14ac:dyDescent="0.45">
      <c r="B70" s="17" t="s">
        <v>216</v>
      </c>
      <c r="C70" s="17">
        <v>3500</v>
      </c>
    </row>
    <row r="71" spans="1:8" x14ac:dyDescent="0.45">
      <c r="B71" s="17" t="s">
        <v>217</v>
      </c>
      <c r="C71" s="17">
        <v>768</v>
      </c>
      <c r="D71" t="s">
        <v>218</v>
      </c>
      <c r="E71" t="s">
        <v>218</v>
      </c>
      <c r="G71">
        <v>11</v>
      </c>
      <c r="H71">
        <f>5*60*60+21*60+47</f>
        <v>19307</v>
      </c>
    </row>
    <row r="72" spans="1:8" x14ac:dyDescent="0.45">
      <c r="B72" s="17" t="s">
        <v>219</v>
      </c>
      <c r="C72" s="17">
        <v>19498</v>
      </c>
      <c r="D72" t="s">
        <v>220</v>
      </c>
      <c r="E72" t="s">
        <v>220</v>
      </c>
      <c r="G72">
        <v>55</v>
      </c>
      <c r="H72">
        <f>5*60*60+21*60+47</f>
        <v>19307</v>
      </c>
    </row>
    <row r="73" spans="1:8" x14ac:dyDescent="0.45">
      <c r="B73" s="17" t="s">
        <v>221</v>
      </c>
      <c r="C73">
        <v>2550</v>
      </c>
      <c r="D73" t="s">
        <v>222</v>
      </c>
      <c r="E73" t="s">
        <v>222</v>
      </c>
      <c r="G73">
        <v>36</v>
      </c>
    </row>
    <row r="74" spans="1:8" x14ac:dyDescent="0.45">
      <c r="B74" s="17" t="s">
        <v>223</v>
      </c>
      <c r="C74">
        <v>19357</v>
      </c>
    </row>
    <row r="75" spans="1:8" x14ac:dyDescent="0.45">
      <c r="B75" s="17" t="s">
        <v>224</v>
      </c>
      <c r="C75">
        <v>1800</v>
      </c>
      <c r="E75" t="s">
        <v>225</v>
      </c>
    </row>
  </sheetData>
  <autoFilter ref="B1:B52" xr:uid="{00000000-0009-0000-0000-000004000000}"/>
  <mergeCells count="8">
    <mergeCell ref="A57:A65"/>
    <mergeCell ref="A4:A5"/>
    <mergeCell ref="A7:A16"/>
    <mergeCell ref="A17:A18"/>
    <mergeCell ref="A19:A20"/>
    <mergeCell ref="A22:A31"/>
    <mergeCell ref="A33:A45"/>
    <mergeCell ref="A48:A56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1480"/>
  <sheetViews>
    <sheetView workbookViewId="0">
      <pane ySplit="2" topLeftCell="A13" activePane="bottomLeft" state="frozen"/>
      <selection pane="bottomLeft" activeCell="D21" sqref="D21"/>
    </sheetView>
  </sheetViews>
  <sheetFormatPr defaultColWidth="9.09765625" defaultRowHeight="18" x14ac:dyDescent="0.45"/>
  <cols>
    <col min="1" max="1" width="9.09765625" style="6"/>
    <col min="2" max="2" width="6.09765625" style="6" bestFit="1" customWidth="1"/>
    <col min="3" max="3" width="21.8984375" style="6" bestFit="1" customWidth="1"/>
    <col min="4" max="4" width="20.69921875" style="6" customWidth="1"/>
    <col min="5" max="5" width="10.8984375" style="6" bestFit="1" customWidth="1"/>
    <col min="6" max="6" width="9.09765625" style="6"/>
    <col min="7" max="7" width="8.8984375" style="15" customWidth="1"/>
    <col min="8" max="16384" width="9.09765625" style="6"/>
  </cols>
  <sheetData>
    <row r="1" spans="1:8" x14ac:dyDescent="0.45">
      <c r="C1" s="6" t="s">
        <v>150</v>
      </c>
      <c r="D1" s="9">
        <v>44249.28261574074</v>
      </c>
    </row>
    <row r="2" spans="1:8" ht="18.600000000000001" thickBot="1" x14ac:dyDescent="0.5">
      <c r="A2" s="6" t="s">
        <v>151</v>
      </c>
      <c r="B2" s="5" t="s">
        <v>138</v>
      </c>
      <c r="C2" s="5"/>
      <c r="D2" s="5" t="s">
        <v>139</v>
      </c>
      <c r="E2" s="5" t="s">
        <v>140</v>
      </c>
    </row>
    <row r="3" spans="1:8" x14ac:dyDescent="0.45">
      <c r="A3" s="6">
        <v>0</v>
      </c>
      <c r="B3" s="7" t="s">
        <v>141</v>
      </c>
      <c r="C3" s="8"/>
      <c r="D3" s="9">
        <f>$D$1+A3/24</f>
        <v>44249.28261574074</v>
      </c>
      <c r="E3" s="10">
        <v>1200</v>
      </c>
      <c r="F3" s="62" t="s">
        <v>152</v>
      </c>
      <c r="G3" s="6"/>
      <c r="H3" s="15"/>
    </row>
    <row r="4" spans="1:8" ht="18.600000000000001" thickBot="1" x14ac:dyDescent="0.5">
      <c r="B4" s="11" t="s">
        <v>142</v>
      </c>
      <c r="C4" s="12"/>
      <c r="D4" s="13">
        <f>D3+E3/3600/24</f>
        <v>44249.29650462963</v>
      </c>
      <c r="E4" s="14">
        <v>0</v>
      </c>
      <c r="F4" s="62"/>
      <c r="G4" s="6"/>
      <c r="H4" s="15"/>
    </row>
    <row r="5" spans="1:8" x14ac:dyDescent="0.45">
      <c r="A5" s="6">
        <v>19.254999999999999</v>
      </c>
      <c r="B5" s="7" t="s">
        <v>141</v>
      </c>
      <c r="C5" s="8"/>
      <c r="D5" s="9">
        <v>44250.085393518515</v>
      </c>
      <c r="E5" s="10">
        <v>1200</v>
      </c>
      <c r="F5" s="62" t="s">
        <v>153</v>
      </c>
      <c r="G5" s="6"/>
      <c r="H5" s="15"/>
    </row>
    <row r="6" spans="1:8" ht="18.600000000000001" thickBot="1" x14ac:dyDescent="0.5">
      <c r="B6" s="11" t="s">
        <v>142</v>
      </c>
      <c r="C6" s="12"/>
      <c r="D6" s="13">
        <f>D5+E5/3600/24</f>
        <v>44250.099282407406</v>
      </c>
      <c r="E6" s="14">
        <v>0</v>
      </c>
      <c r="F6" s="62"/>
      <c r="G6" s="6"/>
      <c r="H6" s="15"/>
    </row>
    <row r="7" spans="1:8" x14ac:dyDescent="0.45">
      <c r="A7" s="6">
        <v>-23.5</v>
      </c>
      <c r="B7" s="7" t="s">
        <v>141</v>
      </c>
      <c r="C7" s="8"/>
      <c r="D7" s="9">
        <v>44250.948599537034</v>
      </c>
      <c r="E7" s="10">
        <v>1200</v>
      </c>
      <c r="F7" s="62" t="s">
        <v>154</v>
      </c>
      <c r="G7" s="6"/>
      <c r="H7" s="15"/>
    </row>
    <row r="8" spans="1:8" ht="18.600000000000001" thickBot="1" x14ac:dyDescent="0.5">
      <c r="B8" s="11" t="s">
        <v>142</v>
      </c>
      <c r="C8" s="12"/>
      <c r="D8" s="13">
        <f>D7+E7/3600/24</f>
        <v>44250.962488425925</v>
      </c>
      <c r="E8" s="14">
        <v>0</v>
      </c>
      <c r="F8" s="62"/>
      <c r="G8" s="6"/>
      <c r="H8" s="15"/>
    </row>
    <row r="9" spans="1:8" x14ac:dyDescent="0.45">
      <c r="A9" s="6">
        <v>-14.5</v>
      </c>
      <c r="B9" s="7" t="s">
        <v>141</v>
      </c>
      <c r="C9" s="8"/>
      <c r="D9" s="9">
        <v>44252.142106481479</v>
      </c>
      <c r="E9" s="10">
        <v>1200</v>
      </c>
      <c r="F9" s="62" t="s">
        <v>155</v>
      </c>
      <c r="G9" s="6"/>
      <c r="H9" s="15"/>
    </row>
    <row r="10" spans="1:8" ht="18.600000000000001" thickBot="1" x14ac:dyDescent="0.5">
      <c r="B10" s="11" t="s">
        <v>142</v>
      </c>
      <c r="C10" s="12"/>
      <c r="D10" s="13">
        <f>D9+E9/3600/24</f>
        <v>44252.155995370369</v>
      </c>
      <c r="E10" s="14">
        <v>0</v>
      </c>
      <c r="F10" s="62"/>
      <c r="G10" s="6"/>
      <c r="H10" s="15"/>
    </row>
    <row r="11" spans="1:8" x14ac:dyDescent="0.45">
      <c r="A11" s="6">
        <v>-4.5</v>
      </c>
      <c r="B11" s="7" t="s">
        <v>141</v>
      </c>
      <c r="C11" s="8"/>
      <c r="D11" s="9">
        <v>44253.320462962962</v>
      </c>
      <c r="E11" s="10">
        <v>1200</v>
      </c>
      <c r="F11" s="62" t="s">
        <v>156</v>
      </c>
      <c r="G11" s="6"/>
      <c r="H11" s="15"/>
    </row>
    <row r="12" spans="1:8" ht="18.600000000000001" thickBot="1" x14ac:dyDescent="0.5">
      <c r="B12" s="11" t="s">
        <v>142</v>
      </c>
      <c r="C12" s="12"/>
      <c r="D12" s="13">
        <f>D11+E11/3600/24</f>
        <v>44253.334351851852</v>
      </c>
      <c r="E12" s="14">
        <v>0</v>
      </c>
      <c r="F12" s="62"/>
      <c r="G12" s="6"/>
      <c r="H12" s="15"/>
    </row>
    <row r="13" spans="1:8" x14ac:dyDescent="0.45">
      <c r="A13" s="6">
        <v>6.5</v>
      </c>
      <c r="B13" s="7" t="s">
        <v>141</v>
      </c>
      <c r="C13" s="8"/>
      <c r="D13" s="9">
        <v>44254.303310185183</v>
      </c>
      <c r="E13" s="10">
        <v>1200</v>
      </c>
      <c r="F13" s="62" t="s">
        <v>184</v>
      </c>
      <c r="G13" s="6"/>
      <c r="H13" s="15"/>
    </row>
    <row r="14" spans="1:8" ht="18.600000000000001" thickBot="1" x14ac:dyDescent="0.5">
      <c r="B14" s="11" t="s">
        <v>142</v>
      </c>
      <c r="C14" s="12"/>
      <c r="D14" s="13">
        <f>D13+E13/3600/24</f>
        <v>44254.317199074074</v>
      </c>
      <c r="E14" s="14">
        <v>0</v>
      </c>
      <c r="F14" s="62"/>
      <c r="G14" s="6"/>
      <c r="H14" s="15"/>
    </row>
    <row r="15" spans="1:8" x14ac:dyDescent="0.45">
      <c r="A15" s="6">
        <v>24.5</v>
      </c>
      <c r="B15" s="7" t="s">
        <v>141</v>
      </c>
      <c r="C15" s="8"/>
      <c r="D15" s="9">
        <v>44255.155127314814</v>
      </c>
      <c r="E15" s="10">
        <v>1200</v>
      </c>
      <c r="F15" s="62" t="s">
        <v>185</v>
      </c>
      <c r="G15" s="6"/>
      <c r="H15" s="15"/>
    </row>
    <row r="16" spans="1:8" ht="18.600000000000001" thickBot="1" x14ac:dyDescent="0.5">
      <c r="B16" s="11" t="s">
        <v>142</v>
      </c>
      <c r="C16" s="12"/>
      <c r="D16" s="13">
        <f>D15+E15/3600/24</f>
        <v>44255.169016203705</v>
      </c>
      <c r="E16" s="14">
        <v>0</v>
      </c>
      <c r="F16" s="62"/>
      <c r="G16" s="6"/>
      <c r="H16" s="15"/>
    </row>
    <row r="17" spans="1:8" x14ac:dyDescent="0.45">
      <c r="A17" s="6">
        <v>42.5</v>
      </c>
      <c r="B17" s="7" t="s">
        <v>141</v>
      </c>
      <c r="C17" s="8"/>
      <c r="D17" s="9">
        <v>44256.134548611109</v>
      </c>
      <c r="E17" s="10">
        <v>1200</v>
      </c>
      <c r="F17" s="62" t="s">
        <v>186</v>
      </c>
      <c r="G17" s="6"/>
      <c r="H17" s="15"/>
    </row>
    <row r="18" spans="1:8" ht="18.600000000000001" thickBot="1" x14ac:dyDescent="0.5">
      <c r="B18" s="11" t="s">
        <v>142</v>
      </c>
      <c r="C18" s="12"/>
      <c r="D18" s="13">
        <f>D17+E17/3600/24</f>
        <v>44256.1484375</v>
      </c>
      <c r="E18" s="14">
        <v>0</v>
      </c>
      <c r="F18" s="62"/>
      <c r="G18" s="6"/>
      <c r="H18" s="15"/>
    </row>
    <row r="19" spans="1:8" x14ac:dyDescent="0.45">
      <c r="B19" s="7" t="s">
        <v>141</v>
      </c>
      <c r="C19" s="8"/>
      <c r="D19" s="9">
        <v>44257.266157407408</v>
      </c>
      <c r="E19" s="10">
        <v>1200</v>
      </c>
      <c r="F19" s="15" t="s">
        <v>187</v>
      </c>
      <c r="G19" s="6"/>
      <c r="H19" s="15"/>
    </row>
    <row r="20" spans="1:8" ht="18.600000000000001" thickBot="1" x14ac:dyDescent="0.5">
      <c r="B20" s="11" t="s">
        <v>142</v>
      </c>
      <c r="C20" s="12"/>
      <c r="D20" s="13">
        <f>D19+E19/3600/24</f>
        <v>44257.280046296299</v>
      </c>
      <c r="E20" s="14">
        <v>0</v>
      </c>
      <c r="F20" s="15"/>
      <c r="G20" s="6"/>
      <c r="H20" s="15"/>
    </row>
    <row r="21" spans="1:8" x14ac:dyDescent="0.45">
      <c r="B21" s="7" t="s">
        <v>141</v>
      </c>
      <c r="C21" s="8"/>
      <c r="D21" s="9">
        <v>44258.261041666665</v>
      </c>
      <c r="E21" s="10">
        <v>1200</v>
      </c>
      <c r="F21" s="15" t="s">
        <v>228</v>
      </c>
      <c r="G21" s="6"/>
      <c r="H21" s="15"/>
    </row>
    <row r="22" spans="1:8" ht="18.600000000000001" thickBot="1" x14ac:dyDescent="0.5">
      <c r="B22" s="11" t="s">
        <v>142</v>
      </c>
      <c r="C22" s="12"/>
      <c r="D22" s="13">
        <f>D21+E21/3600/24</f>
        <v>44258.274930555555</v>
      </c>
      <c r="E22" s="14">
        <v>0</v>
      </c>
      <c r="F22" s="15"/>
      <c r="G22" s="6"/>
      <c r="H22" s="15"/>
    </row>
    <row r="23" spans="1:8" x14ac:dyDescent="0.45">
      <c r="B23" s="7" t="s">
        <v>141</v>
      </c>
      <c r="C23" s="8"/>
      <c r="D23" s="9">
        <v>44259.226041666669</v>
      </c>
      <c r="E23" s="10">
        <v>1200</v>
      </c>
      <c r="F23" s="15" t="s">
        <v>229</v>
      </c>
      <c r="G23" s="6"/>
      <c r="H23" s="15"/>
    </row>
    <row r="24" spans="1:8" ht="18.600000000000001" thickBot="1" x14ac:dyDescent="0.5">
      <c r="B24" s="11" t="s">
        <v>142</v>
      </c>
      <c r="C24" s="12"/>
      <c r="D24" s="13">
        <f>D23+E23/3600/24</f>
        <v>44259.239930555559</v>
      </c>
      <c r="E24" s="14">
        <v>0</v>
      </c>
      <c r="F24" s="15"/>
      <c r="G24" s="6"/>
      <c r="H24" s="15"/>
    </row>
    <row r="25" spans="1:8" x14ac:dyDescent="0.45">
      <c r="B25" s="7" t="s">
        <v>141</v>
      </c>
      <c r="C25" s="8"/>
      <c r="D25" s="9">
        <v>44259.951840277776</v>
      </c>
      <c r="E25" s="10">
        <v>1200</v>
      </c>
      <c r="F25" s="15" t="s">
        <v>230</v>
      </c>
      <c r="G25" s="6"/>
      <c r="H25" s="15"/>
    </row>
    <row r="26" spans="1:8" ht="18.600000000000001" thickBot="1" x14ac:dyDescent="0.5">
      <c r="B26" s="11" t="s">
        <v>142</v>
      </c>
      <c r="C26" s="12"/>
      <c r="D26" s="13">
        <f>D25+E25/3600/24</f>
        <v>44259.965729166666</v>
      </c>
      <c r="E26" s="14">
        <v>0</v>
      </c>
      <c r="F26" s="15"/>
      <c r="G26" s="6"/>
      <c r="H26" s="15"/>
    </row>
    <row r="27" spans="1:8" x14ac:dyDescent="0.45">
      <c r="B27" s="7" t="s">
        <v>141</v>
      </c>
      <c r="C27" s="8"/>
      <c r="D27" s="9">
        <v>44260.685104166667</v>
      </c>
      <c r="E27" s="10">
        <v>1200</v>
      </c>
      <c r="F27" s="15" t="s">
        <v>231</v>
      </c>
      <c r="G27" s="6"/>
      <c r="H27" s="15"/>
    </row>
    <row r="28" spans="1:8" ht="18.600000000000001" thickBot="1" x14ac:dyDescent="0.5">
      <c r="B28" s="11" t="s">
        <v>142</v>
      </c>
      <c r="C28" s="12"/>
      <c r="D28" s="13">
        <f>D27+E27/3600/24</f>
        <v>44260.698993055557</v>
      </c>
      <c r="E28" s="14">
        <v>0</v>
      </c>
      <c r="F28" s="15"/>
      <c r="G28" s="6"/>
      <c r="H28" s="15"/>
    </row>
    <row r="29" spans="1:8" x14ac:dyDescent="0.45">
      <c r="B29" s="7" t="s">
        <v>141</v>
      </c>
      <c r="C29" s="8"/>
      <c r="D29" s="9">
        <v>44261.696736111109</v>
      </c>
      <c r="E29" s="10">
        <v>1200</v>
      </c>
      <c r="F29" s="15" t="s">
        <v>232</v>
      </c>
      <c r="G29" s="6"/>
      <c r="H29" s="15"/>
    </row>
    <row r="30" spans="1:8" ht="18.600000000000001" thickBot="1" x14ac:dyDescent="0.5">
      <c r="B30" s="11" t="s">
        <v>142</v>
      </c>
      <c r="C30" s="12"/>
      <c r="D30" s="13">
        <f>D29+E29/3600/24</f>
        <v>44261.710625</v>
      </c>
      <c r="E30" s="14">
        <v>0</v>
      </c>
      <c r="F30" s="15"/>
      <c r="G30" s="6"/>
      <c r="H30" s="15"/>
    </row>
    <row r="31" spans="1:8" x14ac:dyDescent="0.45">
      <c r="B31" s="7" t="s">
        <v>141</v>
      </c>
      <c r="C31" s="8"/>
      <c r="D31" s="9">
        <v>44262.825833333336</v>
      </c>
      <c r="E31" s="10">
        <v>1200</v>
      </c>
      <c r="F31" s="15" t="s">
        <v>233</v>
      </c>
      <c r="G31" s="6"/>
      <c r="H31" s="15"/>
    </row>
    <row r="32" spans="1:8" ht="18.600000000000001" thickBot="1" x14ac:dyDescent="0.5">
      <c r="B32" s="11" t="s">
        <v>142</v>
      </c>
      <c r="C32" s="12"/>
      <c r="D32" s="13">
        <f>D31+E31/3600/24</f>
        <v>44262.839722222227</v>
      </c>
      <c r="E32" s="14">
        <v>0</v>
      </c>
      <c r="F32" s="15"/>
      <c r="G32" s="6"/>
      <c r="H32" s="15"/>
    </row>
    <row r="33" spans="2:8" x14ac:dyDescent="0.45">
      <c r="B33" s="7" t="s">
        <v>141</v>
      </c>
      <c r="C33" s="8"/>
      <c r="D33" s="9">
        <v>44263.590104166666</v>
      </c>
      <c r="E33" s="10">
        <v>1200</v>
      </c>
      <c r="F33" s="15" t="s">
        <v>247</v>
      </c>
      <c r="G33" s="6"/>
      <c r="H33" s="15"/>
    </row>
    <row r="34" spans="2:8" ht="18.600000000000001" thickBot="1" x14ac:dyDescent="0.5">
      <c r="B34" s="11" t="s">
        <v>142</v>
      </c>
      <c r="C34" s="12"/>
      <c r="D34" s="13">
        <f>D33+E33/3600/24</f>
        <v>44263.603993055556</v>
      </c>
      <c r="E34" s="14">
        <v>0</v>
      </c>
      <c r="F34" s="15"/>
      <c r="G34" s="6"/>
      <c r="H34" s="15"/>
    </row>
    <row r="35" spans="2:8" x14ac:dyDescent="0.45">
      <c r="B35" s="7"/>
      <c r="C35" s="8"/>
      <c r="D35" s="9"/>
      <c r="E35" s="10"/>
      <c r="F35" s="15"/>
      <c r="G35" s="6"/>
      <c r="H35" s="15"/>
    </row>
    <row r="36" spans="2:8" ht="18.600000000000001" thickBot="1" x14ac:dyDescent="0.5">
      <c r="B36" s="11"/>
      <c r="C36" s="12"/>
      <c r="D36" s="13"/>
      <c r="E36" s="14"/>
      <c r="F36" s="15"/>
      <c r="G36" s="6"/>
      <c r="H36" s="15"/>
    </row>
    <row r="37" spans="2:8" x14ac:dyDescent="0.45">
      <c r="B37" s="7"/>
      <c r="C37" s="8"/>
      <c r="D37" s="9"/>
      <c r="E37" s="10"/>
      <c r="F37" s="15"/>
      <c r="G37" s="6"/>
      <c r="H37" s="15"/>
    </row>
    <row r="38" spans="2:8" ht="18.600000000000001" thickBot="1" x14ac:dyDescent="0.5">
      <c r="B38" s="11"/>
      <c r="C38" s="12"/>
      <c r="D38" s="13"/>
      <c r="E38" s="14"/>
      <c r="F38" s="15"/>
      <c r="G38" s="6"/>
      <c r="H38" s="15"/>
    </row>
    <row r="39" spans="2:8" x14ac:dyDescent="0.45">
      <c r="B39" s="7"/>
      <c r="C39" s="8"/>
      <c r="D39" s="9"/>
      <c r="E39" s="10"/>
      <c r="F39" s="15"/>
      <c r="G39" s="6"/>
      <c r="H39" s="15"/>
    </row>
    <row r="40" spans="2:8" ht="18.600000000000001" thickBot="1" x14ac:dyDescent="0.5">
      <c r="B40" s="11"/>
      <c r="C40" s="12"/>
      <c r="D40" s="13"/>
      <c r="E40" s="14"/>
      <c r="F40" s="15"/>
      <c r="G40" s="6"/>
      <c r="H40" s="15"/>
    </row>
    <row r="41" spans="2:8" x14ac:dyDescent="0.45">
      <c r="B41" s="7"/>
      <c r="C41" s="8"/>
      <c r="D41" s="9"/>
      <c r="E41" s="10"/>
      <c r="F41" s="15"/>
      <c r="G41" s="6"/>
      <c r="H41" s="15"/>
    </row>
    <row r="42" spans="2:8" ht="18.600000000000001" thickBot="1" x14ac:dyDescent="0.5">
      <c r="B42" s="11"/>
      <c r="C42" s="12"/>
      <c r="D42" s="13"/>
      <c r="E42" s="14"/>
      <c r="F42" s="15"/>
      <c r="G42" s="6"/>
      <c r="H42" s="15"/>
    </row>
    <row r="43" spans="2:8" x14ac:dyDescent="0.45">
      <c r="B43" s="7"/>
      <c r="C43" s="8"/>
      <c r="D43" s="9"/>
      <c r="E43" s="10"/>
      <c r="F43" s="15"/>
      <c r="G43" s="6"/>
      <c r="H43" s="15"/>
    </row>
    <row r="44" spans="2:8" ht="18.600000000000001" thickBot="1" x14ac:dyDescent="0.5">
      <c r="B44" s="11"/>
      <c r="C44" s="12"/>
      <c r="D44" s="13"/>
      <c r="E44" s="14"/>
      <c r="F44" s="15"/>
      <c r="G44" s="6"/>
      <c r="H44" s="15"/>
    </row>
    <row r="45" spans="2:8" x14ac:dyDescent="0.45">
      <c r="B45" s="7"/>
      <c r="C45" s="8"/>
      <c r="D45" s="9"/>
      <c r="E45" s="10"/>
      <c r="F45" s="15"/>
      <c r="G45" s="6"/>
      <c r="H45" s="15"/>
    </row>
    <row r="46" spans="2:8" ht="18.600000000000001" thickBot="1" x14ac:dyDescent="0.5">
      <c r="B46" s="11"/>
      <c r="C46" s="12"/>
      <c r="D46" s="13"/>
      <c r="E46" s="14"/>
      <c r="F46" s="15"/>
      <c r="G46" s="6"/>
      <c r="H46" s="15"/>
    </row>
    <row r="47" spans="2:8" x14ac:dyDescent="0.45">
      <c r="B47" s="7"/>
      <c r="C47" s="8"/>
      <c r="D47" s="9"/>
      <c r="E47" s="10"/>
      <c r="F47" s="15"/>
      <c r="G47" s="6"/>
      <c r="H47" s="15"/>
    </row>
    <row r="48" spans="2:8" ht="18.600000000000001" thickBot="1" x14ac:dyDescent="0.5">
      <c r="B48" s="11"/>
      <c r="C48" s="12"/>
      <c r="D48" s="13"/>
      <c r="E48" s="14"/>
      <c r="F48" s="15"/>
      <c r="G48" s="6"/>
      <c r="H48" s="15"/>
    </row>
    <row r="49" spans="2:8" x14ac:dyDescent="0.45">
      <c r="B49" s="7"/>
      <c r="C49" s="8"/>
      <c r="D49" s="9"/>
      <c r="E49" s="10"/>
      <c r="F49" s="15"/>
      <c r="G49" s="6"/>
      <c r="H49" s="15"/>
    </row>
    <row r="50" spans="2:8" ht="18.600000000000001" thickBot="1" x14ac:dyDescent="0.5">
      <c r="B50" s="11"/>
      <c r="C50" s="12"/>
      <c r="D50" s="13"/>
      <c r="E50" s="14"/>
      <c r="F50" s="15"/>
      <c r="G50" s="6"/>
      <c r="H50" s="15"/>
    </row>
    <row r="51" spans="2:8" x14ac:dyDescent="0.45">
      <c r="B51" s="7"/>
      <c r="C51" s="8"/>
      <c r="D51" s="9"/>
      <c r="E51" s="10"/>
      <c r="F51" s="15"/>
      <c r="G51" s="6"/>
      <c r="H51" s="15"/>
    </row>
    <row r="52" spans="2:8" ht="18.600000000000001" thickBot="1" x14ac:dyDescent="0.5">
      <c r="B52" s="11"/>
      <c r="C52" s="12"/>
      <c r="D52" s="13"/>
      <c r="E52" s="14"/>
      <c r="F52" s="15"/>
      <c r="G52" s="6"/>
      <c r="H52" s="15"/>
    </row>
    <row r="53" spans="2:8" x14ac:dyDescent="0.45">
      <c r="B53" s="7"/>
      <c r="C53" s="8"/>
      <c r="D53" s="9"/>
      <c r="E53" s="10"/>
      <c r="F53" s="15"/>
      <c r="G53" s="6"/>
      <c r="H53" s="15"/>
    </row>
    <row r="54" spans="2:8" ht="18.600000000000001" thickBot="1" x14ac:dyDescent="0.5">
      <c r="B54" s="11"/>
      <c r="C54" s="12"/>
      <c r="D54" s="13"/>
      <c r="E54" s="14"/>
      <c r="F54" s="15"/>
      <c r="G54" s="6"/>
      <c r="H54" s="15"/>
    </row>
    <row r="55" spans="2:8" x14ac:dyDescent="0.45">
      <c r="B55" s="7"/>
      <c r="C55" s="8"/>
      <c r="D55" s="9"/>
      <c r="E55" s="10"/>
      <c r="F55" s="15"/>
      <c r="G55" s="6"/>
      <c r="H55" s="15"/>
    </row>
    <row r="56" spans="2:8" ht="18.600000000000001" thickBot="1" x14ac:dyDescent="0.5">
      <c r="B56" s="11"/>
      <c r="C56" s="12"/>
      <c r="D56" s="13"/>
      <c r="E56" s="14"/>
      <c r="F56" s="15"/>
      <c r="G56" s="6"/>
      <c r="H56" s="15"/>
    </row>
    <row r="57" spans="2:8" x14ac:dyDescent="0.45">
      <c r="G57" s="6"/>
    </row>
    <row r="58" spans="2:8" x14ac:dyDescent="0.45">
      <c r="G58" s="6"/>
    </row>
    <row r="59" spans="2:8" x14ac:dyDescent="0.45">
      <c r="G59" s="6"/>
    </row>
    <row r="60" spans="2:8" x14ac:dyDescent="0.45">
      <c r="G60" s="6"/>
    </row>
    <row r="61" spans="2:8" x14ac:dyDescent="0.45">
      <c r="G61" s="6"/>
    </row>
    <row r="62" spans="2:8" x14ac:dyDescent="0.45">
      <c r="G62" s="6"/>
    </row>
    <row r="63" spans="2:8" x14ac:dyDescent="0.45">
      <c r="G63" s="6"/>
    </row>
    <row r="64" spans="2:8" x14ac:dyDescent="0.45">
      <c r="G64" s="6"/>
    </row>
    <row r="65" spans="7:7" x14ac:dyDescent="0.45">
      <c r="G65" s="6"/>
    </row>
    <row r="66" spans="7:7" x14ac:dyDescent="0.45">
      <c r="G66" s="6"/>
    </row>
    <row r="67" spans="7:7" x14ac:dyDescent="0.45">
      <c r="G67" s="6"/>
    </row>
    <row r="68" spans="7:7" x14ac:dyDescent="0.45">
      <c r="G68" s="6"/>
    </row>
    <row r="69" spans="7:7" x14ac:dyDescent="0.45">
      <c r="G69" s="6"/>
    </row>
    <row r="70" spans="7:7" x14ac:dyDescent="0.45">
      <c r="G70" s="6"/>
    </row>
    <row r="71" spans="7:7" x14ac:dyDescent="0.45">
      <c r="G71" s="6"/>
    </row>
    <row r="72" spans="7:7" x14ac:dyDescent="0.45">
      <c r="G72" s="6"/>
    </row>
    <row r="73" spans="7:7" x14ac:dyDescent="0.45">
      <c r="G73" s="6"/>
    </row>
    <row r="74" spans="7:7" x14ac:dyDescent="0.45">
      <c r="G74" s="6"/>
    </row>
    <row r="75" spans="7:7" x14ac:dyDescent="0.45">
      <c r="G75" s="6"/>
    </row>
    <row r="76" spans="7:7" x14ac:dyDescent="0.45">
      <c r="G76" s="6"/>
    </row>
    <row r="77" spans="7:7" x14ac:dyDescent="0.45">
      <c r="G77" s="6"/>
    </row>
    <row r="78" spans="7:7" x14ac:dyDescent="0.45">
      <c r="G78" s="6"/>
    </row>
    <row r="79" spans="7:7" x14ac:dyDescent="0.45">
      <c r="G79" s="6"/>
    </row>
    <row r="80" spans="7:7" x14ac:dyDescent="0.45">
      <c r="G80" s="6"/>
    </row>
    <row r="81" spans="7:7" x14ac:dyDescent="0.45">
      <c r="G81" s="6"/>
    </row>
    <row r="82" spans="7:7" x14ac:dyDescent="0.45">
      <c r="G82" s="6"/>
    </row>
    <row r="83" spans="7:7" x14ac:dyDescent="0.45">
      <c r="G83" s="6"/>
    </row>
    <row r="84" spans="7:7" x14ac:dyDescent="0.45">
      <c r="G84" s="6"/>
    </row>
    <row r="85" spans="7:7" x14ac:dyDescent="0.45">
      <c r="G85" s="6"/>
    </row>
    <row r="86" spans="7:7" x14ac:dyDescent="0.45">
      <c r="G86" s="6"/>
    </row>
    <row r="87" spans="7:7" x14ac:dyDescent="0.45">
      <c r="G87" s="6"/>
    </row>
    <row r="88" spans="7:7" x14ac:dyDescent="0.45">
      <c r="G88" s="6"/>
    </row>
    <row r="89" spans="7:7" x14ac:dyDescent="0.45">
      <c r="G89" s="6"/>
    </row>
    <row r="90" spans="7:7" x14ac:dyDescent="0.45">
      <c r="G90" s="6"/>
    </row>
    <row r="91" spans="7:7" x14ac:dyDescent="0.45">
      <c r="G91" s="6"/>
    </row>
    <row r="92" spans="7:7" x14ac:dyDescent="0.45">
      <c r="G92" s="6"/>
    </row>
    <row r="93" spans="7:7" x14ac:dyDescent="0.45">
      <c r="G93" s="6"/>
    </row>
    <row r="94" spans="7:7" x14ac:dyDescent="0.45">
      <c r="G94" s="6"/>
    </row>
    <row r="95" spans="7:7" x14ac:dyDescent="0.45">
      <c r="G95" s="6"/>
    </row>
    <row r="96" spans="7:7" x14ac:dyDescent="0.45">
      <c r="G96" s="6"/>
    </row>
    <row r="97" spans="7:7" x14ac:dyDescent="0.45">
      <c r="G97" s="6"/>
    </row>
    <row r="98" spans="7:7" x14ac:dyDescent="0.45">
      <c r="G98" s="6"/>
    </row>
    <row r="99" spans="7:7" x14ac:dyDescent="0.45">
      <c r="G99" s="6"/>
    </row>
    <row r="100" spans="7:7" x14ac:dyDescent="0.45">
      <c r="G100" s="6"/>
    </row>
    <row r="101" spans="7:7" x14ac:dyDescent="0.45">
      <c r="G101" s="6"/>
    </row>
    <row r="102" spans="7:7" x14ac:dyDescent="0.45">
      <c r="G102" s="6"/>
    </row>
    <row r="103" spans="7:7" x14ac:dyDescent="0.45">
      <c r="G103" s="6"/>
    </row>
    <row r="104" spans="7:7" x14ac:dyDescent="0.45">
      <c r="G104" s="6"/>
    </row>
    <row r="105" spans="7:7" x14ac:dyDescent="0.45">
      <c r="G105" s="6"/>
    </row>
    <row r="106" spans="7:7" x14ac:dyDescent="0.45">
      <c r="G106" s="6"/>
    </row>
    <row r="107" spans="7:7" x14ac:dyDescent="0.45">
      <c r="G107" s="6"/>
    </row>
    <row r="108" spans="7:7" x14ac:dyDescent="0.45">
      <c r="G108" s="6"/>
    </row>
    <row r="109" spans="7:7" x14ac:dyDescent="0.45">
      <c r="G109" s="6"/>
    </row>
    <row r="110" spans="7:7" x14ac:dyDescent="0.45">
      <c r="G110" s="6"/>
    </row>
    <row r="111" spans="7:7" x14ac:dyDescent="0.45">
      <c r="G111" s="6"/>
    </row>
    <row r="112" spans="7:7" x14ac:dyDescent="0.45">
      <c r="G112" s="6"/>
    </row>
    <row r="113" spans="7:7" x14ac:dyDescent="0.45">
      <c r="G113" s="6"/>
    </row>
    <row r="114" spans="7:7" x14ac:dyDescent="0.45">
      <c r="G114" s="6"/>
    </row>
    <row r="115" spans="7:7" x14ac:dyDescent="0.45">
      <c r="G115" s="6"/>
    </row>
    <row r="116" spans="7:7" x14ac:dyDescent="0.45">
      <c r="G116" s="6"/>
    </row>
    <row r="117" spans="7:7" x14ac:dyDescent="0.45">
      <c r="G117" s="6"/>
    </row>
    <row r="118" spans="7:7" x14ac:dyDescent="0.45">
      <c r="G118" s="6"/>
    </row>
    <row r="119" spans="7:7" x14ac:dyDescent="0.45">
      <c r="G119" s="6"/>
    </row>
    <row r="120" spans="7:7" x14ac:dyDescent="0.45">
      <c r="G120" s="6"/>
    </row>
    <row r="121" spans="7:7" x14ac:dyDescent="0.45">
      <c r="G121" s="6"/>
    </row>
    <row r="122" spans="7:7" x14ac:dyDescent="0.45">
      <c r="G122" s="6"/>
    </row>
    <row r="123" spans="7:7" x14ac:dyDescent="0.45">
      <c r="G123" s="6"/>
    </row>
    <row r="124" spans="7:7" x14ac:dyDescent="0.45">
      <c r="G124" s="6"/>
    </row>
    <row r="125" spans="7:7" x14ac:dyDescent="0.45">
      <c r="G125" s="6"/>
    </row>
    <row r="126" spans="7:7" x14ac:dyDescent="0.45">
      <c r="G126" s="6"/>
    </row>
    <row r="127" spans="7:7" x14ac:dyDescent="0.45">
      <c r="G127" s="6"/>
    </row>
    <row r="128" spans="7:7" x14ac:dyDescent="0.45">
      <c r="G128" s="6"/>
    </row>
    <row r="129" spans="7:7" x14ac:dyDescent="0.45">
      <c r="G129" s="6"/>
    </row>
    <row r="130" spans="7:7" x14ac:dyDescent="0.45">
      <c r="G130" s="6"/>
    </row>
    <row r="131" spans="7:7" x14ac:dyDescent="0.45">
      <c r="G131" s="6"/>
    </row>
    <row r="132" spans="7:7" x14ac:dyDescent="0.45">
      <c r="G132" s="6"/>
    </row>
    <row r="133" spans="7:7" x14ac:dyDescent="0.45">
      <c r="G133" s="6"/>
    </row>
    <row r="134" spans="7:7" x14ac:dyDescent="0.45">
      <c r="G134" s="6"/>
    </row>
    <row r="135" spans="7:7" x14ac:dyDescent="0.45">
      <c r="G135" s="6"/>
    </row>
    <row r="136" spans="7:7" x14ac:dyDescent="0.45">
      <c r="G136" s="6"/>
    </row>
    <row r="137" spans="7:7" x14ac:dyDescent="0.45">
      <c r="G137" s="6"/>
    </row>
    <row r="138" spans="7:7" x14ac:dyDescent="0.45">
      <c r="G138" s="6"/>
    </row>
    <row r="139" spans="7:7" x14ac:dyDescent="0.45">
      <c r="G139" s="6"/>
    </row>
    <row r="140" spans="7:7" x14ac:dyDescent="0.45">
      <c r="G140" s="6"/>
    </row>
    <row r="141" spans="7:7" x14ac:dyDescent="0.45">
      <c r="G141" s="6"/>
    </row>
    <row r="142" spans="7:7" x14ac:dyDescent="0.45">
      <c r="G142" s="6"/>
    </row>
    <row r="143" spans="7:7" x14ac:dyDescent="0.45">
      <c r="G143" s="6"/>
    </row>
    <row r="144" spans="7:7" x14ac:dyDescent="0.45">
      <c r="G144" s="6"/>
    </row>
    <row r="145" spans="7:7" x14ac:dyDescent="0.45">
      <c r="G145" s="6"/>
    </row>
    <row r="146" spans="7:7" x14ac:dyDescent="0.45">
      <c r="G146" s="6"/>
    </row>
    <row r="147" spans="7:7" x14ac:dyDescent="0.45">
      <c r="G147" s="6"/>
    </row>
    <row r="148" spans="7:7" x14ac:dyDescent="0.45">
      <c r="G148" s="6"/>
    </row>
    <row r="149" spans="7:7" x14ac:dyDescent="0.45">
      <c r="G149" s="6"/>
    </row>
    <row r="150" spans="7:7" x14ac:dyDescent="0.45">
      <c r="G150" s="6"/>
    </row>
    <row r="151" spans="7:7" x14ac:dyDescent="0.45">
      <c r="G151" s="6"/>
    </row>
    <row r="152" spans="7:7" x14ac:dyDescent="0.45">
      <c r="G152" s="6"/>
    </row>
    <row r="153" spans="7:7" x14ac:dyDescent="0.45">
      <c r="G153" s="6"/>
    </row>
    <row r="154" spans="7:7" x14ac:dyDescent="0.45">
      <c r="G154" s="6"/>
    </row>
    <row r="155" spans="7:7" x14ac:dyDescent="0.45">
      <c r="G155" s="6"/>
    </row>
    <row r="156" spans="7:7" x14ac:dyDescent="0.45">
      <c r="G156" s="6"/>
    </row>
    <row r="157" spans="7:7" x14ac:dyDescent="0.45">
      <c r="G157" s="6"/>
    </row>
    <row r="158" spans="7:7" x14ac:dyDescent="0.45">
      <c r="G158" s="6"/>
    </row>
    <row r="159" spans="7:7" x14ac:dyDescent="0.45">
      <c r="G159" s="6"/>
    </row>
    <row r="160" spans="7:7" x14ac:dyDescent="0.45">
      <c r="G160" s="6"/>
    </row>
    <row r="161" spans="7:7" x14ac:dyDescent="0.45">
      <c r="G161" s="6"/>
    </row>
    <row r="162" spans="7:7" x14ac:dyDescent="0.45">
      <c r="G162" s="6"/>
    </row>
    <row r="163" spans="7:7" x14ac:dyDescent="0.45">
      <c r="G163" s="6"/>
    </row>
    <row r="164" spans="7:7" x14ac:dyDescent="0.45">
      <c r="G164" s="6"/>
    </row>
    <row r="165" spans="7:7" x14ac:dyDescent="0.45">
      <c r="G165" s="6"/>
    </row>
    <row r="166" spans="7:7" x14ac:dyDescent="0.45">
      <c r="G166" s="6"/>
    </row>
    <row r="167" spans="7:7" x14ac:dyDescent="0.45">
      <c r="G167" s="6"/>
    </row>
    <row r="168" spans="7:7" x14ac:dyDescent="0.45">
      <c r="G168" s="6"/>
    </row>
    <row r="169" spans="7:7" x14ac:dyDescent="0.45">
      <c r="G169" s="6"/>
    </row>
    <row r="170" spans="7:7" x14ac:dyDescent="0.45">
      <c r="G170" s="6"/>
    </row>
    <row r="171" spans="7:7" x14ac:dyDescent="0.45">
      <c r="G171" s="6"/>
    </row>
    <row r="172" spans="7:7" x14ac:dyDescent="0.45">
      <c r="G172" s="6"/>
    </row>
    <row r="173" spans="7:7" x14ac:dyDescent="0.45">
      <c r="G173" s="6"/>
    </row>
    <row r="174" spans="7:7" x14ac:dyDescent="0.45">
      <c r="G174" s="6"/>
    </row>
    <row r="175" spans="7:7" x14ac:dyDescent="0.45">
      <c r="G175" s="6"/>
    </row>
    <row r="176" spans="7:7" x14ac:dyDescent="0.45">
      <c r="G176" s="6"/>
    </row>
    <row r="177" spans="7:7" x14ac:dyDescent="0.45">
      <c r="G177" s="6"/>
    </row>
    <row r="178" spans="7:7" x14ac:dyDescent="0.45">
      <c r="G178" s="6"/>
    </row>
    <row r="179" spans="7:7" x14ac:dyDescent="0.45">
      <c r="G179" s="6"/>
    </row>
    <row r="180" spans="7:7" x14ac:dyDescent="0.45">
      <c r="G180" s="6"/>
    </row>
    <row r="181" spans="7:7" x14ac:dyDescent="0.45">
      <c r="G181" s="6"/>
    </row>
    <row r="182" spans="7:7" x14ac:dyDescent="0.45">
      <c r="G182" s="6"/>
    </row>
    <row r="183" spans="7:7" x14ac:dyDescent="0.45">
      <c r="G183" s="6"/>
    </row>
    <row r="184" spans="7:7" x14ac:dyDescent="0.45">
      <c r="G184" s="6"/>
    </row>
    <row r="185" spans="7:7" x14ac:dyDescent="0.45">
      <c r="G185" s="6"/>
    </row>
    <row r="186" spans="7:7" x14ac:dyDescent="0.45">
      <c r="G186" s="6"/>
    </row>
    <row r="187" spans="7:7" x14ac:dyDescent="0.45">
      <c r="G187" s="6"/>
    </row>
    <row r="188" spans="7:7" x14ac:dyDescent="0.45">
      <c r="G188" s="6"/>
    </row>
    <row r="189" spans="7:7" x14ac:dyDescent="0.45">
      <c r="G189" s="6"/>
    </row>
    <row r="190" spans="7:7" x14ac:dyDescent="0.45">
      <c r="G190" s="6"/>
    </row>
    <row r="191" spans="7:7" x14ac:dyDescent="0.45">
      <c r="G191" s="6"/>
    </row>
    <row r="192" spans="7:7" x14ac:dyDescent="0.45">
      <c r="G192" s="6"/>
    </row>
    <row r="193" spans="7:7" x14ac:dyDescent="0.45">
      <c r="G193" s="6"/>
    </row>
    <row r="194" spans="7:7" x14ac:dyDescent="0.45">
      <c r="G194" s="6"/>
    </row>
    <row r="195" spans="7:7" x14ac:dyDescent="0.45">
      <c r="G195" s="6"/>
    </row>
    <row r="196" spans="7:7" x14ac:dyDescent="0.45">
      <c r="G196" s="6"/>
    </row>
    <row r="197" spans="7:7" x14ac:dyDescent="0.45">
      <c r="G197" s="6"/>
    </row>
    <row r="198" spans="7:7" x14ac:dyDescent="0.45">
      <c r="G198" s="6"/>
    </row>
    <row r="199" spans="7:7" x14ac:dyDescent="0.45">
      <c r="G199" s="6"/>
    </row>
    <row r="200" spans="7:7" x14ac:dyDescent="0.45">
      <c r="G200" s="6"/>
    </row>
    <row r="201" spans="7:7" x14ac:dyDescent="0.45">
      <c r="G201" s="6"/>
    </row>
    <row r="202" spans="7:7" x14ac:dyDescent="0.45">
      <c r="G202" s="6"/>
    </row>
    <row r="203" spans="7:7" x14ac:dyDescent="0.45">
      <c r="G203" s="6"/>
    </row>
    <row r="204" spans="7:7" x14ac:dyDescent="0.45">
      <c r="G204" s="6"/>
    </row>
    <row r="205" spans="7:7" x14ac:dyDescent="0.45">
      <c r="G205" s="6"/>
    </row>
    <row r="206" spans="7:7" x14ac:dyDescent="0.45">
      <c r="G206" s="6"/>
    </row>
    <row r="207" spans="7:7" x14ac:dyDescent="0.45">
      <c r="G207" s="6"/>
    </row>
    <row r="208" spans="7:7" x14ac:dyDescent="0.45">
      <c r="G208" s="6"/>
    </row>
    <row r="209" spans="7:7" x14ac:dyDescent="0.45">
      <c r="G209" s="6"/>
    </row>
    <row r="210" spans="7:7" x14ac:dyDescent="0.45">
      <c r="G210" s="6"/>
    </row>
    <row r="211" spans="7:7" x14ac:dyDescent="0.45">
      <c r="G211" s="6"/>
    </row>
    <row r="212" spans="7:7" x14ac:dyDescent="0.45">
      <c r="G212" s="6"/>
    </row>
    <row r="213" spans="7:7" x14ac:dyDescent="0.45">
      <c r="G213" s="6"/>
    </row>
    <row r="214" spans="7:7" x14ac:dyDescent="0.45">
      <c r="G214" s="6"/>
    </row>
    <row r="215" spans="7:7" x14ac:dyDescent="0.45">
      <c r="G215" s="6"/>
    </row>
    <row r="216" spans="7:7" x14ac:dyDescent="0.45">
      <c r="G216" s="6"/>
    </row>
    <row r="217" spans="7:7" x14ac:dyDescent="0.45">
      <c r="G217" s="6"/>
    </row>
    <row r="218" spans="7:7" x14ac:dyDescent="0.45">
      <c r="G218" s="6"/>
    </row>
    <row r="219" spans="7:7" x14ac:dyDescent="0.45">
      <c r="G219" s="6"/>
    </row>
    <row r="220" spans="7:7" x14ac:dyDescent="0.45">
      <c r="G220" s="6"/>
    </row>
    <row r="221" spans="7:7" x14ac:dyDescent="0.45">
      <c r="G221" s="6"/>
    </row>
    <row r="222" spans="7:7" x14ac:dyDescent="0.45">
      <c r="G222" s="6"/>
    </row>
    <row r="223" spans="7:7" x14ac:dyDescent="0.45">
      <c r="G223" s="6"/>
    </row>
    <row r="224" spans="7:7" x14ac:dyDescent="0.45">
      <c r="G224" s="6"/>
    </row>
    <row r="225" spans="7:7" x14ac:dyDescent="0.45">
      <c r="G225" s="6"/>
    </row>
    <row r="226" spans="7:7" x14ac:dyDescent="0.45">
      <c r="G226" s="6"/>
    </row>
    <row r="227" spans="7:7" x14ac:dyDescent="0.45">
      <c r="G227" s="6"/>
    </row>
    <row r="228" spans="7:7" x14ac:dyDescent="0.45">
      <c r="G228" s="6"/>
    </row>
    <row r="229" spans="7:7" x14ac:dyDescent="0.45">
      <c r="G229" s="6"/>
    </row>
    <row r="230" spans="7:7" x14ac:dyDescent="0.45">
      <c r="G230" s="6"/>
    </row>
    <row r="231" spans="7:7" x14ac:dyDescent="0.45">
      <c r="G231" s="6"/>
    </row>
    <row r="232" spans="7:7" x14ac:dyDescent="0.45">
      <c r="G232" s="6"/>
    </row>
    <row r="233" spans="7:7" x14ac:dyDescent="0.45">
      <c r="G233" s="6"/>
    </row>
    <row r="234" spans="7:7" x14ac:dyDescent="0.45">
      <c r="G234" s="6"/>
    </row>
    <row r="235" spans="7:7" x14ac:dyDescent="0.45">
      <c r="G235" s="6"/>
    </row>
    <row r="236" spans="7:7" x14ac:dyDescent="0.45">
      <c r="G236" s="6"/>
    </row>
    <row r="237" spans="7:7" x14ac:dyDescent="0.45">
      <c r="G237" s="6"/>
    </row>
    <row r="238" spans="7:7" x14ac:dyDescent="0.45">
      <c r="G238" s="6"/>
    </row>
    <row r="239" spans="7:7" x14ac:dyDescent="0.45">
      <c r="G239" s="6"/>
    </row>
    <row r="240" spans="7:7" x14ac:dyDescent="0.45">
      <c r="G240" s="6"/>
    </row>
    <row r="241" spans="7:7" x14ac:dyDescent="0.45">
      <c r="G241" s="6"/>
    </row>
    <row r="242" spans="7:7" x14ac:dyDescent="0.45">
      <c r="G242" s="6"/>
    </row>
    <row r="243" spans="7:7" x14ac:dyDescent="0.45">
      <c r="G243" s="6"/>
    </row>
    <row r="244" spans="7:7" x14ac:dyDescent="0.45">
      <c r="G244" s="6"/>
    </row>
    <row r="245" spans="7:7" x14ac:dyDescent="0.45">
      <c r="G245" s="6"/>
    </row>
    <row r="246" spans="7:7" x14ac:dyDescent="0.45">
      <c r="G246" s="6"/>
    </row>
    <row r="247" spans="7:7" x14ac:dyDescent="0.45">
      <c r="G247" s="6"/>
    </row>
    <row r="248" spans="7:7" x14ac:dyDescent="0.45">
      <c r="G248" s="6"/>
    </row>
    <row r="249" spans="7:7" x14ac:dyDescent="0.45">
      <c r="G249" s="6"/>
    </row>
    <row r="250" spans="7:7" x14ac:dyDescent="0.45">
      <c r="G250" s="6"/>
    </row>
    <row r="251" spans="7:7" x14ac:dyDescent="0.45">
      <c r="G251" s="6"/>
    </row>
    <row r="252" spans="7:7" x14ac:dyDescent="0.45">
      <c r="G252" s="6"/>
    </row>
    <row r="253" spans="7:7" x14ac:dyDescent="0.45">
      <c r="G253" s="6"/>
    </row>
    <row r="254" spans="7:7" x14ac:dyDescent="0.45">
      <c r="G254" s="6"/>
    </row>
    <row r="255" spans="7:7" x14ac:dyDescent="0.45">
      <c r="G255" s="6"/>
    </row>
    <row r="256" spans="7:7" x14ac:dyDescent="0.45">
      <c r="G256" s="6"/>
    </row>
    <row r="257" spans="7:7" x14ac:dyDescent="0.45">
      <c r="G257" s="6"/>
    </row>
    <row r="258" spans="7:7" x14ac:dyDescent="0.45">
      <c r="G258" s="6"/>
    </row>
    <row r="259" spans="7:7" x14ac:dyDescent="0.45">
      <c r="G259" s="6"/>
    </row>
    <row r="260" spans="7:7" x14ac:dyDescent="0.45">
      <c r="G260" s="6"/>
    </row>
    <row r="261" spans="7:7" x14ac:dyDescent="0.45">
      <c r="G261" s="6"/>
    </row>
    <row r="262" spans="7:7" x14ac:dyDescent="0.45">
      <c r="G262" s="6"/>
    </row>
    <row r="263" spans="7:7" x14ac:dyDescent="0.45">
      <c r="G263" s="6"/>
    </row>
    <row r="264" spans="7:7" x14ac:dyDescent="0.45">
      <c r="G264" s="6"/>
    </row>
    <row r="265" spans="7:7" x14ac:dyDescent="0.45">
      <c r="G265" s="6"/>
    </row>
    <row r="266" spans="7:7" x14ac:dyDescent="0.45">
      <c r="G266" s="6"/>
    </row>
    <row r="267" spans="7:7" x14ac:dyDescent="0.45">
      <c r="G267" s="6"/>
    </row>
    <row r="268" spans="7:7" x14ac:dyDescent="0.45">
      <c r="G268" s="6"/>
    </row>
    <row r="269" spans="7:7" x14ac:dyDescent="0.45">
      <c r="G269" s="6"/>
    </row>
    <row r="270" spans="7:7" x14ac:dyDescent="0.45">
      <c r="G270" s="6"/>
    </row>
    <row r="271" spans="7:7" x14ac:dyDescent="0.45">
      <c r="G271" s="6"/>
    </row>
    <row r="272" spans="7:7" x14ac:dyDescent="0.45">
      <c r="G272" s="6"/>
    </row>
    <row r="273" spans="7:7" x14ac:dyDescent="0.45">
      <c r="G273" s="6"/>
    </row>
    <row r="274" spans="7:7" x14ac:dyDescent="0.45">
      <c r="G274" s="6"/>
    </row>
    <row r="275" spans="7:7" x14ac:dyDescent="0.45">
      <c r="G275" s="6"/>
    </row>
    <row r="276" spans="7:7" x14ac:dyDescent="0.45">
      <c r="G276" s="6"/>
    </row>
    <row r="277" spans="7:7" x14ac:dyDescent="0.45">
      <c r="G277" s="6"/>
    </row>
    <row r="278" spans="7:7" x14ac:dyDescent="0.45">
      <c r="G278" s="6"/>
    </row>
    <row r="279" spans="7:7" x14ac:dyDescent="0.45">
      <c r="G279" s="6"/>
    </row>
    <row r="280" spans="7:7" x14ac:dyDescent="0.45">
      <c r="G280" s="6"/>
    </row>
    <row r="281" spans="7:7" x14ac:dyDescent="0.45">
      <c r="G281" s="6"/>
    </row>
    <row r="282" spans="7:7" x14ac:dyDescent="0.45">
      <c r="G282" s="6"/>
    </row>
    <row r="283" spans="7:7" x14ac:dyDescent="0.45">
      <c r="G283" s="6"/>
    </row>
    <row r="284" spans="7:7" x14ac:dyDescent="0.45">
      <c r="G284" s="6"/>
    </row>
    <row r="285" spans="7:7" x14ac:dyDescent="0.45">
      <c r="G285" s="6"/>
    </row>
    <row r="286" spans="7:7" x14ac:dyDescent="0.45">
      <c r="G286" s="6"/>
    </row>
    <row r="287" spans="7:7" x14ac:dyDescent="0.45">
      <c r="G287" s="6"/>
    </row>
    <row r="288" spans="7:7" x14ac:dyDescent="0.45">
      <c r="G288" s="6"/>
    </row>
    <row r="289" spans="7:7" x14ac:dyDescent="0.45">
      <c r="G289" s="6"/>
    </row>
    <row r="290" spans="7:7" x14ac:dyDescent="0.45">
      <c r="G290" s="6"/>
    </row>
    <row r="291" spans="7:7" x14ac:dyDescent="0.45">
      <c r="G291" s="6"/>
    </row>
    <row r="292" spans="7:7" x14ac:dyDescent="0.45">
      <c r="G292" s="6"/>
    </row>
    <row r="293" spans="7:7" x14ac:dyDescent="0.45">
      <c r="G293" s="6"/>
    </row>
    <row r="294" spans="7:7" x14ac:dyDescent="0.45">
      <c r="G294" s="6"/>
    </row>
    <row r="295" spans="7:7" x14ac:dyDescent="0.45">
      <c r="G295" s="6"/>
    </row>
    <row r="296" spans="7:7" x14ac:dyDescent="0.45">
      <c r="G296" s="6"/>
    </row>
    <row r="297" spans="7:7" x14ac:dyDescent="0.45">
      <c r="G297" s="6"/>
    </row>
    <row r="298" spans="7:7" x14ac:dyDescent="0.45">
      <c r="G298" s="6"/>
    </row>
    <row r="299" spans="7:7" x14ac:dyDescent="0.45">
      <c r="G299" s="6"/>
    </row>
    <row r="300" spans="7:7" x14ac:dyDescent="0.45">
      <c r="G300" s="6"/>
    </row>
    <row r="301" spans="7:7" x14ac:dyDescent="0.45">
      <c r="G301" s="6"/>
    </row>
    <row r="302" spans="7:7" x14ac:dyDescent="0.45">
      <c r="G302" s="6"/>
    </row>
    <row r="303" spans="7:7" x14ac:dyDescent="0.45">
      <c r="G303" s="6"/>
    </row>
    <row r="304" spans="7:7" x14ac:dyDescent="0.45">
      <c r="G304" s="6"/>
    </row>
    <row r="305" spans="7:7" x14ac:dyDescent="0.45">
      <c r="G305" s="6"/>
    </row>
    <row r="306" spans="7:7" x14ac:dyDescent="0.45">
      <c r="G306" s="6"/>
    </row>
    <row r="307" spans="7:7" x14ac:dyDescent="0.45">
      <c r="G307" s="6"/>
    </row>
    <row r="308" spans="7:7" x14ac:dyDescent="0.45">
      <c r="G308" s="6"/>
    </row>
    <row r="309" spans="7:7" x14ac:dyDescent="0.45">
      <c r="G309" s="6"/>
    </row>
    <row r="310" spans="7:7" x14ac:dyDescent="0.45">
      <c r="G310" s="6"/>
    </row>
    <row r="311" spans="7:7" x14ac:dyDescent="0.45">
      <c r="G311" s="6"/>
    </row>
    <row r="312" spans="7:7" x14ac:dyDescent="0.45">
      <c r="G312" s="6"/>
    </row>
    <row r="313" spans="7:7" x14ac:dyDescent="0.45">
      <c r="G313" s="6"/>
    </row>
    <row r="314" spans="7:7" x14ac:dyDescent="0.45">
      <c r="G314" s="6"/>
    </row>
    <row r="315" spans="7:7" x14ac:dyDescent="0.45">
      <c r="G315" s="6"/>
    </row>
    <row r="316" spans="7:7" x14ac:dyDescent="0.45">
      <c r="G316" s="6"/>
    </row>
    <row r="317" spans="7:7" x14ac:dyDescent="0.45">
      <c r="G317" s="6"/>
    </row>
    <row r="318" spans="7:7" x14ac:dyDescent="0.45">
      <c r="G318" s="6"/>
    </row>
    <row r="319" spans="7:7" x14ac:dyDescent="0.45">
      <c r="G319" s="6"/>
    </row>
    <row r="320" spans="7:7" x14ac:dyDescent="0.45">
      <c r="G320" s="6"/>
    </row>
    <row r="321" spans="7:7" x14ac:dyDescent="0.45">
      <c r="G321" s="6"/>
    </row>
    <row r="322" spans="7:7" x14ac:dyDescent="0.45">
      <c r="G322" s="6"/>
    </row>
    <row r="323" spans="7:7" x14ac:dyDescent="0.45">
      <c r="G323" s="6"/>
    </row>
    <row r="324" spans="7:7" x14ac:dyDescent="0.45">
      <c r="G324" s="6"/>
    </row>
    <row r="325" spans="7:7" x14ac:dyDescent="0.45">
      <c r="G325" s="6"/>
    </row>
    <row r="326" spans="7:7" x14ac:dyDescent="0.45">
      <c r="G326" s="6"/>
    </row>
    <row r="327" spans="7:7" x14ac:dyDescent="0.45">
      <c r="G327" s="6"/>
    </row>
    <row r="328" spans="7:7" x14ac:dyDescent="0.45">
      <c r="G328" s="6"/>
    </row>
    <row r="329" spans="7:7" x14ac:dyDescent="0.45">
      <c r="G329" s="6"/>
    </row>
    <row r="330" spans="7:7" x14ac:dyDescent="0.45">
      <c r="G330" s="6"/>
    </row>
    <row r="331" spans="7:7" x14ac:dyDescent="0.45">
      <c r="G331" s="6"/>
    </row>
    <row r="332" spans="7:7" x14ac:dyDescent="0.45">
      <c r="G332" s="6"/>
    </row>
    <row r="333" spans="7:7" x14ac:dyDescent="0.45">
      <c r="G333" s="6"/>
    </row>
    <row r="334" spans="7:7" x14ac:dyDescent="0.45">
      <c r="G334" s="6"/>
    </row>
    <row r="335" spans="7:7" x14ac:dyDescent="0.45">
      <c r="G335" s="6"/>
    </row>
    <row r="336" spans="7:7" x14ac:dyDescent="0.45">
      <c r="G336" s="6"/>
    </row>
    <row r="337" spans="7:7" x14ac:dyDescent="0.45">
      <c r="G337" s="6"/>
    </row>
    <row r="338" spans="7:7" x14ac:dyDescent="0.45">
      <c r="G338" s="6"/>
    </row>
    <row r="339" spans="7:7" x14ac:dyDescent="0.45">
      <c r="G339" s="6"/>
    </row>
    <row r="340" spans="7:7" x14ac:dyDescent="0.45">
      <c r="G340" s="6"/>
    </row>
    <row r="341" spans="7:7" x14ac:dyDescent="0.45">
      <c r="G341" s="6"/>
    </row>
    <row r="342" spans="7:7" x14ac:dyDescent="0.45">
      <c r="G342" s="6"/>
    </row>
    <row r="343" spans="7:7" x14ac:dyDescent="0.45">
      <c r="G343" s="6"/>
    </row>
    <row r="344" spans="7:7" x14ac:dyDescent="0.45">
      <c r="G344" s="6"/>
    </row>
    <row r="345" spans="7:7" x14ac:dyDescent="0.45">
      <c r="G345" s="6"/>
    </row>
    <row r="346" spans="7:7" x14ac:dyDescent="0.45">
      <c r="G346" s="6"/>
    </row>
    <row r="347" spans="7:7" x14ac:dyDescent="0.45">
      <c r="G347" s="6"/>
    </row>
    <row r="348" spans="7:7" x14ac:dyDescent="0.45">
      <c r="G348" s="6"/>
    </row>
    <row r="349" spans="7:7" x14ac:dyDescent="0.45">
      <c r="G349" s="6"/>
    </row>
    <row r="350" spans="7:7" x14ac:dyDescent="0.45">
      <c r="G350" s="6"/>
    </row>
    <row r="351" spans="7:7" x14ac:dyDescent="0.45">
      <c r="G351" s="6"/>
    </row>
    <row r="352" spans="7:7" x14ac:dyDescent="0.45">
      <c r="G352" s="6"/>
    </row>
    <row r="353" spans="7:7" x14ac:dyDescent="0.45">
      <c r="G353" s="6"/>
    </row>
    <row r="354" spans="7:7" x14ac:dyDescent="0.45">
      <c r="G354" s="6"/>
    </row>
    <row r="355" spans="7:7" x14ac:dyDescent="0.45">
      <c r="G355" s="6"/>
    </row>
    <row r="356" spans="7:7" x14ac:dyDescent="0.45">
      <c r="G356" s="6"/>
    </row>
    <row r="357" spans="7:7" x14ac:dyDescent="0.45">
      <c r="G357" s="6"/>
    </row>
    <row r="358" spans="7:7" x14ac:dyDescent="0.45">
      <c r="G358" s="6"/>
    </row>
    <row r="359" spans="7:7" x14ac:dyDescent="0.45">
      <c r="G359" s="6"/>
    </row>
    <row r="360" spans="7:7" x14ac:dyDescent="0.45">
      <c r="G360" s="6"/>
    </row>
    <row r="361" spans="7:7" x14ac:dyDescent="0.45">
      <c r="G361" s="6"/>
    </row>
    <row r="362" spans="7:7" x14ac:dyDescent="0.45">
      <c r="G362" s="6"/>
    </row>
    <row r="363" spans="7:7" x14ac:dyDescent="0.45">
      <c r="G363" s="6"/>
    </row>
    <row r="364" spans="7:7" x14ac:dyDescent="0.45">
      <c r="G364" s="6"/>
    </row>
    <row r="365" spans="7:7" x14ac:dyDescent="0.45">
      <c r="G365" s="6"/>
    </row>
    <row r="366" spans="7:7" x14ac:dyDescent="0.45">
      <c r="G366" s="6"/>
    </row>
    <row r="367" spans="7:7" x14ac:dyDescent="0.45">
      <c r="G367" s="6"/>
    </row>
    <row r="368" spans="7:7" x14ac:dyDescent="0.45">
      <c r="G368" s="6"/>
    </row>
    <row r="369" spans="7:7" x14ac:dyDescent="0.45">
      <c r="G369" s="6"/>
    </row>
    <row r="370" spans="7:7" x14ac:dyDescent="0.45">
      <c r="G370" s="6"/>
    </row>
    <row r="371" spans="7:7" x14ac:dyDescent="0.45">
      <c r="G371" s="6"/>
    </row>
    <row r="372" spans="7:7" x14ac:dyDescent="0.45">
      <c r="G372" s="6"/>
    </row>
    <row r="373" spans="7:7" x14ac:dyDescent="0.45">
      <c r="G373" s="6"/>
    </row>
    <row r="374" spans="7:7" x14ac:dyDescent="0.45">
      <c r="G374" s="6"/>
    </row>
    <row r="375" spans="7:7" x14ac:dyDescent="0.45">
      <c r="G375" s="6"/>
    </row>
    <row r="376" spans="7:7" x14ac:dyDescent="0.45">
      <c r="G376" s="6"/>
    </row>
    <row r="377" spans="7:7" x14ac:dyDescent="0.45">
      <c r="G377" s="6"/>
    </row>
    <row r="378" spans="7:7" x14ac:dyDescent="0.45">
      <c r="G378" s="6"/>
    </row>
    <row r="379" spans="7:7" x14ac:dyDescent="0.45">
      <c r="G379" s="6"/>
    </row>
    <row r="380" spans="7:7" x14ac:dyDescent="0.45">
      <c r="G380" s="6"/>
    </row>
    <row r="381" spans="7:7" x14ac:dyDescent="0.45">
      <c r="G381" s="6"/>
    </row>
    <row r="382" spans="7:7" x14ac:dyDescent="0.45">
      <c r="G382" s="6"/>
    </row>
    <row r="383" spans="7:7" x14ac:dyDescent="0.45">
      <c r="G383" s="6"/>
    </row>
    <row r="384" spans="7:7" x14ac:dyDescent="0.45">
      <c r="G384" s="6"/>
    </row>
    <row r="385" spans="7:7" x14ac:dyDescent="0.45">
      <c r="G385" s="6"/>
    </row>
    <row r="386" spans="7:7" x14ac:dyDescent="0.45">
      <c r="G386" s="6"/>
    </row>
    <row r="387" spans="7:7" x14ac:dyDescent="0.45">
      <c r="G387" s="6"/>
    </row>
    <row r="388" spans="7:7" x14ac:dyDescent="0.45">
      <c r="G388" s="6"/>
    </row>
    <row r="389" spans="7:7" x14ac:dyDescent="0.45">
      <c r="G389" s="6"/>
    </row>
    <row r="390" spans="7:7" x14ac:dyDescent="0.45">
      <c r="G390" s="6"/>
    </row>
    <row r="391" spans="7:7" x14ac:dyDescent="0.45">
      <c r="G391" s="6"/>
    </row>
    <row r="392" spans="7:7" x14ac:dyDescent="0.45">
      <c r="G392" s="6"/>
    </row>
    <row r="393" spans="7:7" x14ac:dyDescent="0.45">
      <c r="G393" s="6"/>
    </row>
    <row r="394" spans="7:7" x14ac:dyDescent="0.45">
      <c r="G394" s="6"/>
    </row>
    <row r="395" spans="7:7" x14ac:dyDescent="0.45">
      <c r="G395" s="6"/>
    </row>
    <row r="396" spans="7:7" x14ac:dyDescent="0.45">
      <c r="G396" s="6"/>
    </row>
    <row r="397" spans="7:7" x14ac:dyDescent="0.45">
      <c r="G397" s="6"/>
    </row>
    <row r="398" spans="7:7" x14ac:dyDescent="0.45">
      <c r="G398" s="6"/>
    </row>
    <row r="399" spans="7:7" x14ac:dyDescent="0.45">
      <c r="G399" s="6"/>
    </row>
    <row r="400" spans="7:7" x14ac:dyDescent="0.45">
      <c r="G400" s="6"/>
    </row>
    <row r="401" spans="7:7" x14ac:dyDescent="0.45">
      <c r="G401" s="6"/>
    </row>
    <row r="402" spans="7:7" x14ac:dyDescent="0.45">
      <c r="G402" s="6"/>
    </row>
    <row r="403" spans="7:7" x14ac:dyDescent="0.45">
      <c r="G403" s="6"/>
    </row>
    <row r="404" spans="7:7" x14ac:dyDescent="0.45">
      <c r="G404" s="6"/>
    </row>
    <row r="405" spans="7:7" x14ac:dyDescent="0.45">
      <c r="G405" s="6"/>
    </row>
    <row r="406" spans="7:7" x14ac:dyDescent="0.45">
      <c r="G406" s="6"/>
    </row>
    <row r="407" spans="7:7" x14ac:dyDescent="0.45">
      <c r="G407" s="6"/>
    </row>
    <row r="408" spans="7:7" x14ac:dyDescent="0.45">
      <c r="G408" s="6"/>
    </row>
    <row r="409" spans="7:7" x14ac:dyDescent="0.45">
      <c r="G409" s="6"/>
    </row>
    <row r="410" spans="7:7" x14ac:dyDescent="0.45">
      <c r="G410" s="6"/>
    </row>
    <row r="411" spans="7:7" x14ac:dyDescent="0.45">
      <c r="G411" s="6"/>
    </row>
    <row r="412" spans="7:7" x14ac:dyDescent="0.45">
      <c r="G412" s="6"/>
    </row>
    <row r="413" spans="7:7" x14ac:dyDescent="0.45">
      <c r="G413" s="6"/>
    </row>
    <row r="414" spans="7:7" x14ac:dyDescent="0.45">
      <c r="G414" s="6"/>
    </row>
    <row r="415" spans="7:7" x14ac:dyDescent="0.45">
      <c r="G415" s="6"/>
    </row>
    <row r="416" spans="7:7" x14ac:dyDescent="0.45">
      <c r="G416" s="6"/>
    </row>
    <row r="417" spans="7:7" x14ac:dyDescent="0.45">
      <c r="G417" s="6"/>
    </row>
    <row r="418" spans="7:7" x14ac:dyDescent="0.45">
      <c r="G418" s="6"/>
    </row>
    <row r="419" spans="7:7" x14ac:dyDescent="0.45">
      <c r="G419" s="6"/>
    </row>
    <row r="420" spans="7:7" x14ac:dyDescent="0.45">
      <c r="G420" s="6"/>
    </row>
    <row r="421" spans="7:7" x14ac:dyDescent="0.45">
      <c r="G421" s="6"/>
    </row>
    <row r="422" spans="7:7" x14ac:dyDescent="0.45">
      <c r="G422" s="6"/>
    </row>
    <row r="423" spans="7:7" x14ac:dyDescent="0.45">
      <c r="G423" s="6"/>
    </row>
    <row r="424" spans="7:7" x14ac:dyDescent="0.45">
      <c r="G424" s="6"/>
    </row>
    <row r="425" spans="7:7" x14ac:dyDescent="0.45">
      <c r="G425" s="6"/>
    </row>
    <row r="426" spans="7:7" x14ac:dyDescent="0.45">
      <c r="G426" s="6"/>
    </row>
    <row r="427" spans="7:7" x14ac:dyDescent="0.45">
      <c r="G427" s="6"/>
    </row>
    <row r="428" spans="7:7" x14ac:dyDescent="0.45">
      <c r="G428" s="6"/>
    </row>
    <row r="429" spans="7:7" x14ac:dyDescent="0.45">
      <c r="G429" s="6"/>
    </row>
    <row r="430" spans="7:7" x14ac:dyDescent="0.45">
      <c r="G430" s="6"/>
    </row>
    <row r="431" spans="7:7" x14ac:dyDescent="0.45">
      <c r="G431" s="6"/>
    </row>
    <row r="432" spans="7:7" x14ac:dyDescent="0.45">
      <c r="G432" s="6"/>
    </row>
    <row r="433" spans="7:7" x14ac:dyDescent="0.45">
      <c r="G433" s="6"/>
    </row>
    <row r="434" spans="7:7" x14ac:dyDescent="0.45">
      <c r="G434" s="6"/>
    </row>
    <row r="435" spans="7:7" x14ac:dyDescent="0.45">
      <c r="G435" s="6"/>
    </row>
    <row r="436" spans="7:7" x14ac:dyDescent="0.45">
      <c r="G436" s="6"/>
    </row>
    <row r="437" spans="7:7" x14ac:dyDescent="0.45">
      <c r="G437" s="6"/>
    </row>
    <row r="438" spans="7:7" x14ac:dyDescent="0.45">
      <c r="G438" s="6"/>
    </row>
    <row r="439" spans="7:7" x14ac:dyDescent="0.45">
      <c r="G439" s="6"/>
    </row>
    <row r="440" spans="7:7" x14ac:dyDescent="0.45">
      <c r="G440" s="6"/>
    </row>
    <row r="441" spans="7:7" x14ac:dyDescent="0.45">
      <c r="G441" s="6"/>
    </row>
    <row r="442" spans="7:7" x14ac:dyDescent="0.45">
      <c r="G442" s="6"/>
    </row>
    <row r="443" spans="7:7" x14ac:dyDescent="0.45">
      <c r="G443" s="6"/>
    </row>
    <row r="444" spans="7:7" x14ac:dyDescent="0.45">
      <c r="G444" s="6"/>
    </row>
    <row r="445" spans="7:7" x14ac:dyDescent="0.45">
      <c r="G445" s="6"/>
    </row>
    <row r="446" spans="7:7" x14ac:dyDescent="0.45">
      <c r="G446" s="6"/>
    </row>
    <row r="447" spans="7:7" x14ac:dyDescent="0.45">
      <c r="G447" s="6"/>
    </row>
    <row r="448" spans="7:7" x14ac:dyDescent="0.45">
      <c r="G448" s="6"/>
    </row>
    <row r="449" spans="7:7" x14ac:dyDescent="0.45">
      <c r="G449" s="6"/>
    </row>
    <row r="450" spans="7:7" x14ac:dyDescent="0.45">
      <c r="G450" s="6"/>
    </row>
    <row r="451" spans="7:7" x14ac:dyDescent="0.45">
      <c r="G451" s="6"/>
    </row>
    <row r="452" spans="7:7" x14ac:dyDescent="0.45">
      <c r="G452" s="6"/>
    </row>
    <row r="453" spans="7:7" x14ac:dyDescent="0.45">
      <c r="G453" s="6"/>
    </row>
    <row r="454" spans="7:7" x14ac:dyDescent="0.45">
      <c r="G454" s="6"/>
    </row>
    <row r="455" spans="7:7" x14ac:dyDescent="0.45">
      <c r="G455" s="6"/>
    </row>
    <row r="456" spans="7:7" x14ac:dyDescent="0.45">
      <c r="G456" s="6"/>
    </row>
    <row r="457" spans="7:7" x14ac:dyDescent="0.45">
      <c r="G457" s="6"/>
    </row>
    <row r="458" spans="7:7" x14ac:dyDescent="0.45">
      <c r="G458" s="6"/>
    </row>
    <row r="459" spans="7:7" x14ac:dyDescent="0.45">
      <c r="G459" s="6"/>
    </row>
    <row r="460" spans="7:7" x14ac:dyDescent="0.45">
      <c r="G460" s="6"/>
    </row>
    <row r="461" spans="7:7" x14ac:dyDescent="0.45">
      <c r="G461" s="6"/>
    </row>
    <row r="462" spans="7:7" x14ac:dyDescent="0.45">
      <c r="G462" s="6"/>
    </row>
    <row r="463" spans="7:7" x14ac:dyDescent="0.45">
      <c r="G463" s="6"/>
    </row>
    <row r="464" spans="7:7" x14ac:dyDescent="0.45">
      <c r="G464" s="6"/>
    </row>
    <row r="465" spans="7:7" x14ac:dyDescent="0.45">
      <c r="G465" s="6"/>
    </row>
    <row r="466" spans="7:7" x14ac:dyDescent="0.45">
      <c r="G466" s="6"/>
    </row>
    <row r="467" spans="7:7" x14ac:dyDescent="0.45">
      <c r="G467" s="6"/>
    </row>
    <row r="468" spans="7:7" x14ac:dyDescent="0.45">
      <c r="G468" s="6"/>
    </row>
    <row r="469" spans="7:7" x14ac:dyDescent="0.45">
      <c r="G469" s="6"/>
    </row>
    <row r="470" spans="7:7" x14ac:dyDescent="0.45">
      <c r="G470" s="6"/>
    </row>
    <row r="471" spans="7:7" x14ac:dyDescent="0.45">
      <c r="G471" s="6"/>
    </row>
    <row r="472" spans="7:7" x14ac:dyDescent="0.45">
      <c r="G472" s="6"/>
    </row>
    <row r="473" spans="7:7" x14ac:dyDescent="0.45">
      <c r="G473" s="6"/>
    </row>
    <row r="474" spans="7:7" x14ac:dyDescent="0.45">
      <c r="G474" s="6"/>
    </row>
    <row r="475" spans="7:7" x14ac:dyDescent="0.45">
      <c r="G475" s="6"/>
    </row>
    <row r="476" spans="7:7" x14ac:dyDescent="0.45">
      <c r="G476" s="6"/>
    </row>
    <row r="477" spans="7:7" x14ac:dyDescent="0.45">
      <c r="G477" s="6"/>
    </row>
    <row r="478" spans="7:7" x14ac:dyDescent="0.45">
      <c r="G478" s="6"/>
    </row>
    <row r="479" spans="7:7" x14ac:dyDescent="0.45">
      <c r="G479" s="6"/>
    </row>
    <row r="480" spans="7:7" x14ac:dyDescent="0.45">
      <c r="G480" s="6"/>
    </row>
    <row r="481" spans="7:7" x14ac:dyDescent="0.45">
      <c r="G481" s="6"/>
    </row>
    <row r="482" spans="7:7" x14ac:dyDescent="0.45">
      <c r="G482" s="6"/>
    </row>
    <row r="483" spans="7:7" x14ac:dyDescent="0.45">
      <c r="G483" s="6"/>
    </row>
    <row r="484" spans="7:7" x14ac:dyDescent="0.45">
      <c r="G484" s="6"/>
    </row>
    <row r="485" spans="7:7" x14ac:dyDescent="0.45">
      <c r="G485" s="6"/>
    </row>
    <row r="486" spans="7:7" x14ac:dyDescent="0.45">
      <c r="G486" s="6"/>
    </row>
    <row r="487" spans="7:7" x14ac:dyDescent="0.45">
      <c r="G487" s="6"/>
    </row>
    <row r="488" spans="7:7" x14ac:dyDescent="0.45">
      <c r="G488" s="6"/>
    </row>
    <row r="489" spans="7:7" x14ac:dyDescent="0.45">
      <c r="G489" s="6"/>
    </row>
    <row r="490" spans="7:7" x14ac:dyDescent="0.45">
      <c r="G490" s="6"/>
    </row>
    <row r="491" spans="7:7" x14ac:dyDescent="0.45">
      <c r="G491" s="6"/>
    </row>
    <row r="492" spans="7:7" x14ac:dyDescent="0.45">
      <c r="G492" s="6"/>
    </row>
    <row r="493" spans="7:7" x14ac:dyDescent="0.45">
      <c r="G493" s="6"/>
    </row>
    <row r="494" spans="7:7" x14ac:dyDescent="0.45">
      <c r="G494" s="6"/>
    </row>
    <row r="495" spans="7:7" x14ac:dyDescent="0.45">
      <c r="G495" s="6"/>
    </row>
    <row r="496" spans="7:7" x14ac:dyDescent="0.45">
      <c r="G496" s="6"/>
    </row>
    <row r="497" spans="7:7" x14ac:dyDescent="0.45">
      <c r="G497" s="6"/>
    </row>
    <row r="498" spans="7:7" x14ac:dyDescent="0.45">
      <c r="G498" s="6"/>
    </row>
    <row r="499" spans="7:7" x14ac:dyDescent="0.45">
      <c r="G499" s="6"/>
    </row>
    <row r="500" spans="7:7" x14ac:dyDescent="0.45">
      <c r="G500" s="6"/>
    </row>
    <row r="501" spans="7:7" x14ac:dyDescent="0.45">
      <c r="G501" s="6"/>
    </row>
    <row r="502" spans="7:7" x14ac:dyDescent="0.45">
      <c r="G502" s="6"/>
    </row>
    <row r="503" spans="7:7" x14ac:dyDescent="0.45">
      <c r="G503" s="6"/>
    </row>
    <row r="504" spans="7:7" x14ac:dyDescent="0.45">
      <c r="G504" s="6"/>
    </row>
    <row r="505" spans="7:7" x14ac:dyDescent="0.45">
      <c r="G505" s="6"/>
    </row>
    <row r="506" spans="7:7" x14ac:dyDescent="0.45">
      <c r="G506" s="6"/>
    </row>
    <row r="507" spans="7:7" x14ac:dyDescent="0.45">
      <c r="G507" s="6"/>
    </row>
    <row r="508" spans="7:7" x14ac:dyDescent="0.45">
      <c r="G508" s="6"/>
    </row>
    <row r="509" spans="7:7" x14ac:dyDescent="0.45">
      <c r="G509" s="6"/>
    </row>
    <row r="510" spans="7:7" x14ac:dyDescent="0.45">
      <c r="G510" s="6"/>
    </row>
    <row r="511" spans="7:7" x14ac:dyDescent="0.45">
      <c r="G511" s="6"/>
    </row>
    <row r="512" spans="7:7" x14ac:dyDescent="0.45">
      <c r="G512" s="6"/>
    </row>
    <row r="513" spans="7:7" x14ac:dyDescent="0.45">
      <c r="G513" s="6"/>
    </row>
    <row r="514" spans="7:7" x14ac:dyDescent="0.45">
      <c r="G514" s="6"/>
    </row>
    <row r="515" spans="7:7" x14ac:dyDescent="0.45">
      <c r="G515" s="6"/>
    </row>
    <row r="516" spans="7:7" x14ac:dyDescent="0.45">
      <c r="G516" s="6"/>
    </row>
    <row r="517" spans="7:7" x14ac:dyDescent="0.45">
      <c r="G517" s="6"/>
    </row>
    <row r="518" spans="7:7" x14ac:dyDescent="0.45">
      <c r="G518" s="6"/>
    </row>
    <row r="519" spans="7:7" x14ac:dyDescent="0.45">
      <c r="G519" s="6"/>
    </row>
    <row r="520" spans="7:7" x14ac:dyDescent="0.45">
      <c r="G520" s="6"/>
    </row>
    <row r="521" spans="7:7" x14ac:dyDescent="0.45">
      <c r="G521" s="6"/>
    </row>
    <row r="522" spans="7:7" x14ac:dyDescent="0.45">
      <c r="G522" s="6"/>
    </row>
    <row r="523" spans="7:7" x14ac:dyDescent="0.45">
      <c r="G523" s="6"/>
    </row>
    <row r="524" spans="7:7" x14ac:dyDescent="0.45">
      <c r="G524" s="6"/>
    </row>
    <row r="525" spans="7:7" x14ac:dyDescent="0.45">
      <c r="G525" s="6"/>
    </row>
    <row r="526" spans="7:7" x14ac:dyDescent="0.45">
      <c r="G526" s="6"/>
    </row>
    <row r="527" spans="7:7" x14ac:dyDescent="0.45">
      <c r="G527" s="6"/>
    </row>
    <row r="528" spans="7:7" x14ac:dyDescent="0.45">
      <c r="G528" s="6"/>
    </row>
    <row r="529" spans="7:7" x14ac:dyDescent="0.45">
      <c r="G529" s="6"/>
    </row>
    <row r="530" spans="7:7" x14ac:dyDescent="0.45">
      <c r="G530" s="6"/>
    </row>
    <row r="531" spans="7:7" x14ac:dyDescent="0.45">
      <c r="G531" s="6"/>
    </row>
    <row r="532" spans="7:7" x14ac:dyDescent="0.45">
      <c r="G532" s="6"/>
    </row>
    <row r="533" spans="7:7" x14ac:dyDescent="0.45">
      <c r="G533" s="6"/>
    </row>
    <row r="534" spans="7:7" x14ac:dyDescent="0.45">
      <c r="G534" s="6"/>
    </row>
    <row r="535" spans="7:7" x14ac:dyDescent="0.45">
      <c r="G535" s="6"/>
    </row>
    <row r="536" spans="7:7" x14ac:dyDescent="0.45">
      <c r="G536" s="6"/>
    </row>
    <row r="537" spans="7:7" x14ac:dyDescent="0.45">
      <c r="G537" s="6"/>
    </row>
    <row r="538" spans="7:7" x14ac:dyDescent="0.45">
      <c r="G538" s="6"/>
    </row>
    <row r="539" spans="7:7" x14ac:dyDescent="0.45">
      <c r="G539" s="6"/>
    </row>
    <row r="540" spans="7:7" x14ac:dyDescent="0.45">
      <c r="G540" s="6"/>
    </row>
    <row r="541" spans="7:7" x14ac:dyDescent="0.45">
      <c r="G541" s="6"/>
    </row>
    <row r="542" spans="7:7" x14ac:dyDescent="0.45">
      <c r="G542" s="6"/>
    </row>
    <row r="543" spans="7:7" x14ac:dyDescent="0.45">
      <c r="G543" s="6"/>
    </row>
    <row r="544" spans="7:7" x14ac:dyDescent="0.45">
      <c r="G544" s="6"/>
    </row>
    <row r="545" spans="7:7" x14ac:dyDescent="0.45">
      <c r="G545" s="6"/>
    </row>
    <row r="546" spans="7:7" x14ac:dyDescent="0.45">
      <c r="G546" s="6"/>
    </row>
    <row r="547" spans="7:7" x14ac:dyDescent="0.45">
      <c r="G547" s="6"/>
    </row>
    <row r="548" spans="7:7" x14ac:dyDescent="0.45">
      <c r="G548" s="6"/>
    </row>
    <row r="549" spans="7:7" x14ac:dyDescent="0.45">
      <c r="G549" s="6"/>
    </row>
    <row r="550" spans="7:7" x14ac:dyDescent="0.45">
      <c r="G550" s="6"/>
    </row>
    <row r="551" spans="7:7" x14ac:dyDescent="0.45">
      <c r="G551" s="6"/>
    </row>
    <row r="552" spans="7:7" x14ac:dyDescent="0.45">
      <c r="G552" s="6"/>
    </row>
    <row r="553" spans="7:7" x14ac:dyDescent="0.45">
      <c r="G553" s="6"/>
    </row>
    <row r="554" spans="7:7" x14ac:dyDescent="0.45">
      <c r="G554" s="6"/>
    </row>
    <row r="555" spans="7:7" x14ac:dyDescent="0.45">
      <c r="G555" s="6"/>
    </row>
    <row r="556" spans="7:7" x14ac:dyDescent="0.45">
      <c r="G556" s="6"/>
    </row>
    <row r="557" spans="7:7" x14ac:dyDescent="0.45">
      <c r="G557" s="6"/>
    </row>
    <row r="558" spans="7:7" x14ac:dyDescent="0.45">
      <c r="G558" s="6"/>
    </row>
    <row r="559" spans="7:7" x14ac:dyDescent="0.45">
      <c r="G559" s="6"/>
    </row>
    <row r="560" spans="7:7" x14ac:dyDescent="0.45">
      <c r="G560" s="6"/>
    </row>
    <row r="561" spans="7:7" x14ac:dyDescent="0.45">
      <c r="G561" s="6"/>
    </row>
    <row r="562" spans="7:7" x14ac:dyDescent="0.45">
      <c r="G562" s="6"/>
    </row>
    <row r="563" spans="7:7" x14ac:dyDescent="0.45">
      <c r="G563" s="6"/>
    </row>
    <row r="564" spans="7:7" x14ac:dyDescent="0.45">
      <c r="G564" s="6"/>
    </row>
    <row r="565" spans="7:7" x14ac:dyDescent="0.45">
      <c r="G565" s="6"/>
    </row>
    <row r="566" spans="7:7" x14ac:dyDescent="0.45">
      <c r="G566" s="6"/>
    </row>
    <row r="567" spans="7:7" x14ac:dyDescent="0.45">
      <c r="G567" s="6"/>
    </row>
    <row r="568" spans="7:7" x14ac:dyDescent="0.45">
      <c r="G568" s="6"/>
    </row>
    <row r="569" spans="7:7" x14ac:dyDescent="0.45">
      <c r="G569" s="6"/>
    </row>
    <row r="570" spans="7:7" x14ac:dyDescent="0.45">
      <c r="G570" s="6"/>
    </row>
    <row r="571" spans="7:7" x14ac:dyDescent="0.45">
      <c r="G571" s="6"/>
    </row>
    <row r="572" spans="7:7" x14ac:dyDescent="0.45">
      <c r="G572" s="6"/>
    </row>
    <row r="573" spans="7:7" x14ac:dyDescent="0.45">
      <c r="G573" s="6"/>
    </row>
    <row r="574" spans="7:7" x14ac:dyDescent="0.45">
      <c r="G574" s="6"/>
    </row>
    <row r="575" spans="7:7" x14ac:dyDescent="0.45">
      <c r="G575" s="6"/>
    </row>
    <row r="576" spans="7:7" x14ac:dyDescent="0.45">
      <c r="G576" s="6"/>
    </row>
    <row r="577" spans="7:7" x14ac:dyDescent="0.45">
      <c r="G577" s="6"/>
    </row>
    <row r="578" spans="7:7" x14ac:dyDescent="0.45">
      <c r="G578" s="6"/>
    </row>
    <row r="579" spans="7:7" x14ac:dyDescent="0.45">
      <c r="G579" s="6"/>
    </row>
    <row r="580" spans="7:7" x14ac:dyDescent="0.45">
      <c r="G580" s="6"/>
    </row>
    <row r="581" spans="7:7" x14ac:dyDescent="0.45">
      <c r="G581" s="6"/>
    </row>
    <row r="582" spans="7:7" x14ac:dyDescent="0.45">
      <c r="G582" s="6"/>
    </row>
    <row r="583" spans="7:7" x14ac:dyDescent="0.45">
      <c r="G583" s="6"/>
    </row>
    <row r="584" spans="7:7" x14ac:dyDescent="0.45">
      <c r="G584" s="6"/>
    </row>
    <row r="585" spans="7:7" x14ac:dyDescent="0.45">
      <c r="G585" s="6"/>
    </row>
    <row r="586" spans="7:7" x14ac:dyDescent="0.45">
      <c r="G586" s="6"/>
    </row>
    <row r="587" spans="7:7" x14ac:dyDescent="0.45">
      <c r="G587" s="6"/>
    </row>
    <row r="588" spans="7:7" x14ac:dyDescent="0.45">
      <c r="G588" s="6"/>
    </row>
    <row r="589" spans="7:7" x14ac:dyDescent="0.45">
      <c r="G589" s="6"/>
    </row>
    <row r="590" spans="7:7" x14ac:dyDescent="0.45">
      <c r="G590" s="6"/>
    </row>
    <row r="591" spans="7:7" x14ac:dyDescent="0.45">
      <c r="G591" s="6"/>
    </row>
    <row r="592" spans="7:7" x14ac:dyDescent="0.45">
      <c r="G592" s="6"/>
    </row>
    <row r="593" spans="7:7" x14ac:dyDescent="0.45">
      <c r="G593" s="6"/>
    </row>
    <row r="594" spans="7:7" x14ac:dyDescent="0.45">
      <c r="G594" s="6"/>
    </row>
    <row r="595" spans="7:7" x14ac:dyDescent="0.45">
      <c r="G595" s="6"/>
    </row>
    <row r="596" spans="7:7" x14ac:dyDescent="0.45">
      <c r="G596" s="6"/>
    </row>
    <row r="597" spans="7:7" x14ac:dyDescent="0.45">
      <c r="G597" s="6"/>
    </row>
    <row r="598" spans="7:7" x14ac:dyDescent="0.45">
      <c r="G598" s="6"/>
    </row>
    <row r="599" spans="7:7" x14ac:dyDescent="0.45">
      <c r="G599" s="6"/>
    </row>
    <row r="600" spans="7:7" x14ac:dyDescent="0.45">
      <c r="G600" s="6"/>
    </row>
    <row r="601" spans="7:7" x14ac:dyDescent="0.45">
      <c r="G601" s="6"/>
    </row>
    <row r="602" spans="7:7" x14ac:dyDescent="0.45">
      <c r="G602" s="6"/>
    </row>
    <row r="603" spans="7:7" x14ac:dyDescent="0.45">
      <c r="G603" s="6"/>
    </row>
    <row r="604" spans="7:7" x14ac:dyDescent="0.45">
      <c r="G604" s="6"/>
    </row>
    <row r="605" spans="7:7" x14ac:dyDescent="0.45">
      <c r="G605" s="6"/>
    </row>
    <row r="606" spans="7:7" x14ac:dyDescent="0.45">
      <c r="G606" s="6"/>
    </row>
    <row r="607" spans="7:7" x14ac:dyDescent="0.45">
      <c r="G607" s="6"/>
    </row>
    <row r="608" spans="7:7" x14ac:dyDescent="0.45">
      <c r="G608" s="6"/>
    </row>
    <row r="609" spans="7:7" x14ac:dyDescent="0.45">
      <c r="G609" s="6"/>
    </row>
    <row r="610" spans="7:7" x14ac:dyDescent="0.45">
      <c r="G610" s="6"/>
    </row>
    <row r="611" spans="7:7" x14ac:dyDescent="0.45">
      <c r="G611" s="6"/>
    </row>
    <row r="612" spans="7:7" x14ac:dyDescent="0.45">
      <c r="G612" s="6"/>
    </row>
    <row r="613" spans="7:7" x14ac:dyDescent="0.45">
      <c r="G613" s="6"/>
    </row>
    <row r="614" spans="7:7" x14ac:dyDescent="0.45">
      <c r="G614" s="6"/>
    </row>
    <row r="615" spans="7:7" x14ac:dyDescent="0.45">
      <c r="G615" s="6"/>
    </row>
    <row r="616" spans="7:7" x14ac:dyDescent="0.45">
      <c r="G616" s="6"/>
    </row>
    <row r="617" spans="7:7" x14ac:dyDescent="0.45">
      <c r="G617" s="6"/>
    </row>
    <row r="618" spans="7:7" x14ac:dyDescent="0.45">
      <c r="G618" s="6"/>
    </row>
    <row r="619" spans="7:7" x14ac:dyDescent="0.45">
      <c r="G619" s="6"/>
    </row>
    <row r="620" spans="7:7" x14ac:dyDescent="0.45">
      <c r="G620" s="6"/>
    </row>
    <row r="621" spans="7:7" x14ac:dyDescent="0.45">
      <c r="G621" s="6"/>
    </row>
    <row r="622" spans="7:7" x14ac:dyDescent="0.45">
      <c r="G622" s="6"/>
    </row>
    <row r="623" spans="7:7" x14ac:dyDescent="0.45">
      <c r="G623" s="6"/>
    </row>
    <row r="624" spans="7:7" x14ac:dyDescent="0.45">
      <c r="G624" s="6"/>
    </row>
    <row r="625" spans="7:7" x14ac:dyDescent="0.45">
      <c r="G625" s="6"/>
    </row>
    <row r="626" spans="7:7" x14ac:dyDescent="0.45">
      <c r="G626" s="6"/>
    </row>
    <row r="627" spans="7:7" x14ac:dyDescent="0.45">
      <c r="G627" s="6"/>
    </row>
    <row r="628" spans="7:7" x14ac:dyDescent="0.45">
      <c r="G628" s="6"/>
    </row>
    <row r="629" spans="7:7" x14ac:dyDescent="0.45">
      <c r="G629" s="6"/>
    </row>
    <row r="630" spans="7:7" x14ac:dyDescent="0.45">
      <c r="G630" s="6"/>
    </row>
    <row r="631" spans="7:7" x14ac:dyDescent="0.45">
      <c r="G631" s="6"/>
    </row>
    <row r="632" spans="7:7" x14ac:dyDescent="0.45">
      <c r="G632" s="6"/>
    </row>
    <row r="633" spans="7:7" x14ac:dyDescent="0.45">
      <c r="G633" s="6"/>
    </row>
    <row r="634" spans="7:7" x14ac:dyDescent="0.45">
      <c r="G634" s="6"/>
    </row>
    <row r="635" spans="7:7" x14ac:dyDescent="0.45">
      <c r="G635" s="6"/>
    </row>
    <row r="636" spans="7:7" x14ac:dyDescent="0.45">
      <c r="G636" s="6"/>
    </row>
    <row r="637" spans="7:7" x14ac:dyDescent="0.45">
      <c r="G637" s="6"/>
    </row>
    <row r="638" spans="7:7" x14ac:dyDescent="0.45">
      <c r="G638" s="6"/>
    </row>
    <row r="639" spans="7:7" x14ac:dyDescent="0.45">
      <c r="G639" s="6"/>
    </row>
    <row r="640" spans="7:7" x14ac:dyDescent="0.45">
      <c r="G640" s="6"/>
    </row>
    <row r="641" spans="7:7" x14ac:dyDescent="0.45">
      <c r="G641" s="6"/>
    </row>
    <row r="642" spans="7:7" x14ac:dyDescent="0.45">
      <c r="G642" s="6"/>
    </row>
    <row r="643" spans="7:7" x14ac:dyDescent="0.45">
      <c r="G643" s="6"/>
    </row>
    <row r="644" spans="7:7" x14ac:dyDescent="0.45">
      <c r="G644" s="6"/>
    </row>
    <row r="645" spans="7:7" x14ac:dyDescent="0.45">
      <c r="G645" s="6"/>
    </row>
    <row r="646" spans="7:7" x14ac:dyDescent="0.45">
      <c r="G646" s="6"/>
    </row>
    <row r="647" spans="7:7" x14ac:dyDescent="0.45">
      <c r="G647" s="6"/>
    </row>
    <row r="648" spans="7:7" x14ac:dyDescent="0.45">
      <c r="G648" s="6"/>
    </row>
    <row r="649" spans="7:7" x14ac:dyDescent="0.45">
      <c r="G649" s="6"/>
    </row>
    <row r="650" spans="7:7" x14ac:dyDescent="0.45">
      <c r="G650" s="6"/>
    </row>
    <row r="651" spans="7:7" x14ac:dyDescent="0.45">
      <c r="G651" s="6"/>
    </row>
    <row r="652" spans="7:7" x14ac:dyDescent="0.45">
      <c r="G652" s="6"/>
    </row>
    <row r="653" spans="7:7" x14ac:dyDescent="0.45">
      <c r="G653" s="6"/>
    </row>
    <row r="654" spans="7:7" x14ac:dyDescent="0.45">
      <c r="G654" s="6"/>
    </row>
    <row r="655" spans="7:7" x14ac:dyDescent="0.45">
      <c r="G655" s="6"/>
    </row>
    <row r="656" spans="7:7" x14ac:dyDescent="0.45">
      <c r="G656" s="6"/>
    </row>
    <row r="657" spans="7:7" x14ac:dyDescent="0.45">
      <c r="G657" s="6"/>
    </row>
    <row r="658" spans="7:7" x14ac:dyDescent="0.45">
      <c r="G658" s="6"/>
    </row>
    <row r="659" spans="7:7" x14ac:dyDescent="0.45">
      <c r="G659" s="6"/>
    </row>
    <row r="660" spans="7:7" x14ac:dyDescent="0.45">
      <c r="G660" s="6"/>
    </row>
    <row r="661" spans="7:7" x14ac:dyDescent="0.45">
      <c r="G661" s="6"/>
    </row>
    <row r="662" spans="7:7" x14ac:dyDescent="0.45">
      <c r="G662" s="6"/>
    </row>
    <row r="663" spans="7:7" x14ac:dyDescent="0.45">
      <c r="G663" s="6"/>
    </row>
    <row r="664" spans="7:7" x14ac:dyDescent="0.45">
      <c r="G664" s="6"/>
    </row>
    <row r="665" spans="7:7" x14ac:dyDescent="0.45">
      <c r="G665" s="6"/>
    </row>
    <row r="666" spans="7:7" x14ac:dyDescent="0.45">
      <c r="G666" s="6"/>
    </row>
    <row r="667" spans="7:7" x14ac:dyDescent="0.45">
      <c r="G667" s="6"/>
    </row>
    <row r="668" spans="7:7" x14ac:dyDescent="0.45">
      <c r="G668" s="6"/>
    </row>
    <row r="669" spans="7:7" x14ac:dyDescent="0.45">
      <c r="G669" s="6"/>
    </row>
    <row r="670" spans="7:7" x14ac:dyDescent="0.45">
      <c r="G670" s="6"/>
    </row>
    <row r="671" spans="7:7" x14ac:dyDescent="0.45">
      <c r="G671" s="6"/>
    </row>
    <row r="672" spans="7:7" x14ac:dyDescent="0.45">
      <c r="G672" s="6"/>
    </row>
    <row r="673" spans="7:7" x14ac:dyDescent="0.45">
      <c r="G673" s="6"/>
    </row>
    <row r="674" spans="7:7" x14ac:dyDescent="0.45">
      <c r="G674" s="6"/>
    </row>
    <row r="675" spans="7:7" x14ac:dyDescent="0.45">
      <c r="G675" s="6"/>
    </row>
    <row r="676" spans="7:7" x14ac:dyDescent="0.45">
      <c r="G676" s="6"/>
    </row>
    <row r="677" spans="7:7" x14ac:dyDescent="0.45">
      <c r="G677" s="6"/>
    </row>
    <row r="678" spans="7:7" x14ac:dyDescent="0.45">
      <c r="G678" s="6"/>
    </row>
    <row r="679" spans="7:7" x14ac:dyDescent="0.45">
      <c r="G679" s="6"/>
    </row>
    <row r="680" spans="7:7" x14ac:dyDescent="0.45">
      <c r="G680" s="6"/>
    </row>
    <row r="681" spans="7:7" x14ac:dyDescent="0.45">
      <c r="G681" s="6"/>
    </row>
    <row r="682" spans="7:7" x14ac:dyDescent="0.45">
      <c r="G682" s="6"/>
    </row>
    <row r="683" spans="7:7" x14ac:dyDescent="0.45">
      <c r="G683" s="6"/>
    </row>
    <row r="684" spans="7:7" x14ac:dyDescent="0.45">
      <c r="G684" s="6"/>
    </row>
    <row r="685" spans="7:7" x14ac:dyDescent="0.45">
      <c r="G685" s="6"/>
    </row>
    <row r="686" spans="7:7" x14ac:dyDescent="0.45">
      <c r="G686" s="6"/>
    </row>
    <row r="687" spans="7:7" x14ac:dyDescent="0.45">
      <c r="G687" s="6"/>
    </row>
    <row r="688" spans="7:7" x14ac:dyDescent="0.45">
      <c r="G688" s="6"/>
    </row>
    <row r="689" spans="7:7" x14ac:dyDescent="0.45">
      <c r="G689" s="6"/>
    </row>
    <row r="690" spans="7:7" x14ac:dyDescent="0.45">
      <c r="G690" s="6"/>
    </row>
    <row r="691" spans="7:7" x14ac:dyDescent="0.45">
      <c r="G691" s="6"/>
    </row>
    <row r="692" spans="7:7" x14ac:dyDescent="0.45">
      <c r="G692" s="6"/>
    </row>
    <row r="693" spans="7:7" x14ac:dyDescent="0.45">
      <c r="G693" s="6"/>
    </row>
    <row r="694" spans="7:7" x14ac:dyDescent="0.45">
      <c r="G694" s="6"/>
    </row>
    <row r="695" spans="7:7" x14ac:dyDescent="0.45">
      <c r="G695" s="6"/>
    </row>
    <row r="696" spans="7:7" x14ac:dyDescent="0.45">
      <c r="G696" s="6"/>
    </row>
    <row r="697" spans="7:7" x14ac:dyDescent="0.45">
      <c r="G697" s="6"/>
    </row>
    <row r="698" spans="7:7" x14ac:dyDescent="0.45">
      <c r="G698" s="6"/>
    </row>
    <row r="699" spans="7:7" x14ac:dyDescent="0.45">
      <c r="G699" s="6"/>
    </row>
    <row r="700" spans="7:7" x14ac:dyDescent="0.45">
      <c r="G700" s="6"/>
    </row>
    <row r="701" spans="7:7" x14ac:dyDescent="0.45">
      <c r="G701" s="6"/>
    </row>
    <row r="702" spans="7:7" x14ac:dyDescent="0.45">
      <c r="G702" s="6"/>
    </row>
    <row r="703" spans="7:7" x14ac:dyDescent="0.45">
      <c r="G703" s="6"/>
    </row>
    <row r="704" spans="7:7" x14ac:dyDescent="0.45">
      <c r="G704" s="6"/>
    </row>
    <row r="705" spans="7:7" x14ac:dyDescent="0.45">
      <c r="G705" s="6"/>
    </row>
    <row r="706" spans="7:7" x14ac:dyDescent="0.45">
      <c r="G706" s="6"/>
    </row>
    <row r="707" spans="7:7" x14ac:dyDescent="0.45">
      <c r="G707" s="6"/>
    </row>
    <row r="708" spans="7:7" x14ac:dyDescent="0.45">
      <c r="G708" s="6"/>
    </row>
    <row r="709" spans="7:7" x14ac:dyDescent="0.45">
      <c r="G709" s="6"/>
    </row>
    <row r="710" spans="7:7" x14ac:dyDescent="0.45">
      <c r="G710" s="6"/>
    </row>
    <row r="711" spans="7:7" x14ac:dyDescent="0.45">
      <c r="G711" s="6"/>
    </row>
    <row r="712" spans="7:7" x14ac:dyDescent="0.45">
      <c r="G712" s="6"/>
    </row>
    <row r="713" spans="7:7" x14ac:dyDescent="0.45">
      <c r="G713" s="6"/>
    </row>
    <row r="714" spans="7:7" x14ac:dyDescent="0.45">
      <c r="G714" s="6"/>
    </row>
    <row r="715" spans="7:7" x14ac:dyDescent="0.45">
      <c r="G715" s="6"/>
    </row>
    <row r="716" spans="7:7" x14ac:dyDescent="0.45">
      <c r="G716" s="6"/>
    </row>
    <row r="717" spans="7:7" x14ac:dyDescent="0.45">
      <c r="G717" s="6"/>
    </row>
    <row r="718" spans="7:7" x14ac:dyDescent="0.45">
      <c r="G718" s="6"/>
    </row>
    <row r="719" spans="7:7" x14ac:dyDescent="0.45">
      <c r="G719" s="6"/>
    </row>
    <row r="720" spans="7:7" x14ac:dyDescent="0.45">
      <c r="G720" s="6"/>
    </row>
    <row r="721" spans="7:7" x14ac:dyDescent="0.45">
      <c r="G721" s="6"/>
    </row>
    <row r="722" spans="7:7" x14ac:dyDescent="0.45">
      <c r="G722" s="6"/>
    </row>
    <row r="723" spans="7:7" x14ac:dyDescent="0.45">
      <c r="G723" s="6"/>
    </row>
    <row r="724" spans="7:7" x14ac:dyDescent="0.45">
      <c r="G724" s="6"/>
    </row>
    <row r="725" spans="7:7" x14ac:dyDescent="0.45">
      <c r="G725" s="6"/>
    </row>
    <row r="726" spans="7:7" x14ac:dyDescent="0.45">
      <c r="G726" s="6"/>
    </row>
    <row r="727" spans="7:7" x14ac:dyDescent="0.45">
      <c r="G727" s="6"/>
    </row>
    <row r="728" spans="7:7" x14ac:dyDescent="0.45">
      <c r="G728" s="6"/>
    </row>
    <row r="729" spans="7:7" x14ac:dyDescent="0.45">
      <c r="G729" s="6"/>
    </row>
    <row r="730" spans="7:7" x14ac:dyDescent="0.45">
      <c r="G730" s="6"/>
    </row>
    <row r="731" spans="7:7" x14ac:dyDescent="0.45">
      <c r="G731" s="6"/>
    </row>
    <row r="732" spans="7:7" x14ac:dyDescent="0.45">
      <c r="G732" s="6"/>
    </row>
    <row r="733" spans="7:7" x14ac:dyDescent="0.45">
      <c r="G733" s="6"/>
    </row>
    <row r="734" spans="7:7" x14ac:dyDescent="0.45">
      <c r="G734" s="6"/>
    </row>
    <row r="735" spans="7:7" x14ac:dyDescent="0.45">
      <c r="G735" s="6"/>
    </row>
    <row r="736" spans="7:7" x14ac:dyDescent="0.45">
      <c r="G736" s="6"/>
    </row>
    <row r="737" spans="7:7" x14ac:dyDescent="0.45">
      <c r="G737" s="6"/>
    </row>
    <row r="738" spans="7:7" x14ac:dyDescent="0.45">
      <c r="G738" s="6"/>
    </row>
    <row r="739" spans="7:7" x14ac:dyDescent="0.45">
      <c r="G739" s="6"/>
    </row>
    <row r="740" spans="7:7" x14ac:dyDescent="0.45">
      <c r="G740" s="6"/>
    </row>
    <row r="741" spans="7:7" x14ac:dyDescent="0.45">
      <c r="G741" s="6"/>
    </row>
    <row r="742" spans="7:7" x14ac:dyDescent="0.45">
      <c r="G742" s="6"/>
    </row>
    <row r="743" spans="7:7" x14ac:dyDescent="0.45">
      <c r="G743" s="6"/>
    </row>
    <row r="744" spans="7:7" x14ac:dyDescent="0.45">
      <c r="G744" s="6"/>
    </row>
    <row r="745" spans="7:7" x14ac:dyDescent="0.45">
      <c r="G745" s="6"/>
    </row>
    <row r="746" spans="7:7" x14ac:dyDescent="0.45">
      <c r="G746" s="6"/>
    </row>
    <row r="747" spans="7:7" x14ac:dyDescent="0.45">
      <c r="G747" s="6"/>
    </row>
    <row r="748" spans="7:7" x14ac:dyDescent="0.45">
      <c r="G748" s="6"/>
    </row>
    <row r="749" spans="7:7" x14ac:dyDescent="0.45">
      <c r="G749" s="6"/>
    </row>
    <row r="750" spans="7:7" x14ac:dyDescent="0.45">
      <c r="G750" s="6"/>
    </row>
    <row r="751" spans="7:7" x14ac:dyDescent="0.45">
      <c r="G751" s="6"/>
    </row>
    <row r="752" spans="7:7" x14ac:dyDescent="0.45">
      <c r="G752" s="6"/>
    </row>
    <row r="753" spans="7:7" x14ac:dyDescent="0.45">
      <c r="G753" s="6"/>
    </row>
    <row r="754" spans="7:7" x14ac:dyDescent="0.45">
      <c r="G754" s="6"/>
    </row>
    <row r="755" spans="7:7" x14ac:dyDescent="0.45">
      <c r="G755" s="6"/>
    </row>
    <row r="756" spans="7:7" x14ac:dyDescent="0.45">
      <c r="G756" s="6"/>
    </row>
    <row r="757" spans="7:7" x14ac:dyDescent="0.45">
      <c r="G757" s="6"/>
    </row>
    <row r="758" spans="7:7" x14ac:dyDescent="0.45">
      <c r="G758" s="6"/>
    </row>
    <row r="759" spans="7:7" x14ac:dyDescent="0.45">
      <c r="G759" s="6"/>
    </row>
    <row r="760" spans="7:7" x14ac:dyDescent="0.45">
      <c r="G760" s="6"/>
    </row>
    <row r="761" spans="7:7" x14ac:dyDescent="0.45">
      <c r="G761" s="6"/>
    </row>
    <row r="762" spans="7:7" x14ac:dyDescent="0.45">
      <c r="G762" s="6"/>
    </row>
    <row r="763" spans="7:7" x14ac:dyDescent="0.45">
      <c r="G763" s="6"/>
    </row>
    <row r="764" spans="7:7" x14ac:dyDescent="0.45">
      <c r="G764" s="6"/>
    </row>
    <row r="765" spans="7:7" x14ac:dyDescent="0.45">
      <c r="G765" s="6"/>
    </row>
    <row r="766" spans="7:7" x14ac:dyDescent="0.45">
      <c r="G766" s="6"/>
    </row>
    <row r="767" spans="7:7" x14ac:dyDescent="0.45">
      <c r="G767" s="6"/>
    </row>
    <row r="768" spans="7:7" x14ac:dyDescent="0.45">
      <c r="G768" s="6"/>
    </row>
    <row r="769" spans="7:7" x14ac:dyDescent="0.45">
      <c r="G769" s="6"/>
    </row>
    <row r="770" spans="7:7" x14ac:dyDescent="0.45">
      <c r="G770" s="6"/>
    </row>
    <row r="771" spans="7:7" x14ac:dyDescent="0.45">
      <c r="G771" s="6"/>
    </row>
    <row r="772" spans="7:7" x14ac:dyDescent="0.45">
      <c r="G772" s="6"/>
    </row>
    <row r="773" spans="7:7" x14ac:dyDescent="0.45">
      <c r="G773" s="6"/>
    </row>
    <row r="774" spans="7:7" x14ac:dyDescent="0.45">
      <c r="G774" s="6"/>
    </row>
    <row r="775" spans="7:7" x14ac:dyDescent="0.45">
      <c r="G775" s="6"/>
    </row>
    <row r="776" spans="7:7" x14ac:dyDescent="0.45">
      <c r="G776" s="6"/>
    </row>
    <row r="777" spans="7:7" x14ac:dyDescent="0.45">
      <c r="G777" s="6"/>
    </row>
    <row r="778" spans="7:7" x14ac:dyDescent="0.45">
      <c r="G778" s="6"/>
    </row>
    <row r="779" spans="7:7" x14ac:dyDescent="0.45">
      <c r="G779" s="6"/>
    </row>
    <row r="780" spans="7:7" x14ac:dyDescent="0.45">
      <c r="G780" s="6"/>
    </row>
    <row r="781" spans="7:7" x14ac:dyDescent="0.45">
      <c r="G781" s="6"/>
    </row>
    <row r="782" spans="7:7" x14ac:dyDescent="0.45">
      <c r="G782" s="6"/>
    </row>
    <row r="783" spans="7:7" x14ac:dyDescent="0.45">
      <c r="G783" s="6"/>
    </row>
    <row r="784" spans="7:7" x14ac:dyDescent="0.45">
      <c r="G784" s="6"/>
    </row>
    <row r="785" spans="7:7" x14ac:dyDescent="0.45">
      <c r="G785" s="6"/>
    </row>
    <row r="786" spans="7:7" x14ac:dyDescent="0.45">
      <c r="G786" s="6"/>
    </row>
    <row r="787" spans="7:7" x14ac:dyDescent="0.45">
      <c r="G787" s="6"/>
    </row>
    <row r="788" spans="7:7" x14ac:dyDescent="0.45">
      <c r="G788" s="6"/>
    </row>
    <row r="789" spans="7:7" x14ac:dyDescent="0.45">
      <c r="G789" s="6"/>
    </row>
    <row r="790" spans="7:7" x14ac:dyDescent="0.45">
      <c r="G790" s="6"/>
    </row>
    <row r="791" spans="7:7" x14ac:dyDescent="0.45">
      <c r="G791" s="6"/>
    </row>
    <row r="792" spans="7:7" x14ac:dyDescent="0.45">
      <c r="G792" s="6"/>
    </row>
    <row r="793" spans="7:7" x14ac:dyDescent="0.45">
      <c r="G793" s="6"/>
    </row>
    <row r="794" spans="7:7" x14ac:dyDescent="0.45">
      <c r="G794" s="6"/>
    </row>
    <row r="795" spans="7:7" x14ac:dyDescent="0.45">
      <c r="G795" s="6"/>
    </row>
    <row r="796" spans="7:7" x14ac:dyDescent="0.45">
      <c r="G796" s="6"/>
    </row>
    <row r="797" spans="7:7" x14ac:dyDescent="0.45">
      <c r="G797" s="6"/>
    </row>
    <row r="798" spans="7:7" x14ac:dyDescent="0.45">
      <c r="G798" s="6"/>
    </row>
    <row r="799" spans="7:7" x14ac:dyDescent="0.45">
      <c r="G799" s="6"/>
    </row>
    <row r="800" spans="7:7" x14ac:dyDescent="0.45">
      <c r="G800" s="6"/>
    </row>
    <row r="801" spans="7:7" x14ac:dyDescent="0.45">
      <c r="G801" s="6"/>
    </row>
    <row r="802" spans="7:7" x14ac:dyDescent="0.45">
      <c r="G802" s="6"/>
    </row>
    <row r="803" spans="7:7" x14ac:dyDescent="0.45">
      <c r="G803" s="6"/>
    </row>
    <row r="804" spans="7:7" x14ac:dyDescent="0.45">
      <c r="G804" s="6"/>
    </row>
    <row r="805" spans="7:7" x14ac:dyDescent="0.45">
      <c r="G805" s="6"/>
    </row>
    <row r="806" spans="7:7" x14ac:dyDescent="0.45">
      <c r="G806" s="6"/>
    </row>
    <row r="807" spans="7:7" x14ac:dyDescent="0.45">
      <c r="G807" s="6"/>
    </row>
    <row r="808" spans="7:7" x14ac:dyDescent="0.45">
      <c r="G808" s="6"/>
    </row>
    <row r="809" spans="7:7" x14ac:dyDescent="0.45">
      <c r="G809" s="6"/>
    </row>
    <row r="810" spans="7:7" x14ac:dyDescent="0.45">
      <c r="G810" s="6"/>
    </row>
    <row r="811" spans="7:7" x14ac:dyDescent="0.45">
      <c r="G811" s="6"/>
    </row>
    <row r="812" spans="7:7" x14ac:dyDescent="0.45">
      <c r="G812" s="6"/>
    </row>
    <row r="813" spans="7:7" x14ac:dyDescent="0.45">
      <c r="G813" s="6"/>
    </row>
    <row r="814" spans="7:7" x14ac:dyDescent="0.45">
      <c r="G814" s="6"/>
    </row>
    <row r="815" spans="7:7" x14ac:dyDescent="0.45">
      <c r="G815" s="6"/>
    </row>
    <row r="816" spans="7:7" x14ac:dyDescent="0.45">
      <c r="G816" s="6"/>
    </row>
    <row r="817" spans="7:7" x14ac:dyDescent="0.45">
      <c r="G817" s="6"/>
    </row>
    <row r="818" spans="7:7" x14ac:dyDescent="0.45">
      <c r="G818" s="6"/>
    </row>
    <row r="819" spans="7:7" x14ac:dyDescent="0.45">
      <c r="G819" s="6"/>
    </row>
    <row r="820" spans="7:7" x14ac:dyDescent="0.45">
      <c r="G820" s="6"/>
    </row>
    <row r="821" spans="7:7" x14ac:dyDescent="0.45">
      <c r="G821" s="6"/>
    </row>
    <row r="822" spans="7:7" x14ac:dyDescent="0.45">
      <c r="G822" s="6"/>
    </row>
    <row r="823" spans="7:7" x14ac:dyDescent="0.45">
      <c r="G823" s="6"/>
    </row>
    <row r="824" spans="7:7" x14ac:dyDescent="0.45">
      <c r="G824" s="6"/>
    </row>
    <row r="825" spans="7:7" x14ac:dyDescent="0.45">
      <c r="G825" s="6"/>
    </row>
    <row r="826" spans="7:7" x14ac:dyDescent="0.45">
      <c r="G826" s="6"/>
    </row>
    <row r="827" spans="7:7" x14ac:dyDescent="0.45">
      <c r="G827" s="6"/>
    </row>
    <row r="828" spans="7:7" x14ac:dyDescent="0.45">
      <c r="G828" s="6"/>
    </row>
    <row r="829" spans="7:7" x14ac:dyDescent="0.45">
      <c r="G829" s="6"/>
    </row>
    <row r="830" spans="7:7" x14ac:dyDescent="0.45">
      <c r="G830" s="6"/>
    </row>
    <row r="831" spans="7:7" x14ac:dyDescent="0.45">
      <c r="G831" s="6"/>
    </row>
    <row r="832" spans="7:7" x14ac:dyDescent="0.45">
      <c r="G832" s="6"/>
    </row>
    <row r="833" spans="7:7" x14ac:dyDescent="0.45">
      <c r="G833" s="6"/>
    </row>
    <row r="834" spans="7:7" x14ac:dyDescent="0.45">
      <c r="G834" s="6"/>
    </row>
    <row r="835" spans="7:7" x14ac:dyDescent="0.45">
      <c r="G835" s="6"/>
    </row>
    <row r="836" spans="7:7" x14ac:dyDescent="0.45">
      <c r="G836" s="6"/>
    </row>
    <row r="837" spans="7:7" x14ac:dyDescent="0.45">
      <c r="G837" s="6"/>
    </row>
    <row r="838" spans="7:7" x14ac:dyDescent="0.45">
      <c r="G838" s="6"/>
    </row>
    <row r="839" spans="7:7" x14ac:dyDescent="0.45">
      <c r="G839" s="6"/>
    </row>
    <row r="840" spans="7:7" x14ac:dyDescent="0.45">
      <c r="G840" s="6"/>
    </row>
    <row r="841" spans="7:7" x14ac:dyDescent="0.45">
      <c r="G841" s="6"/>
    </row>
    <row r="842" spans="7:7" x14ac:dyDescent="0.45">
      <c r="G842" s="6"/>
    </row>
    <row r="843" spans="7:7" x14ac:dyDescent="0.45">
      <c r="G843" s="6"/>
    </row>
    <row r="844" spans="7:7" x14ac:dyDescent="0.45">
      <c r="G844" s="6"/>
    </row>
    <row r="845" spans="7:7" x14ac:dyDescent="0.45">
      <c r="G845" s="6"/>
    </row>
    <row r="846" spans="7:7" x14ac:dyDescent="0.45">
      <c r="G846" s="6"/>
    </row>
    <row r="847" spans="7:7" x14ac:dyDescent="0.45">
      <c r="G847" s="6"/>
    </row>
    <row r="848" spans="7:7" x14ac:dyDescent="0.45">
      <c r="G848" s="6"/>
    </row>
    <row r="849" spans="7:7" x14ac:dyDescent="0.45">
      <c r="G849" s="6"/>
    </row>
    <row r="850" spans="7:7" x14ac:dyDescent="0.45">
      <c r="G850" s="6"/>
    </row>
    <row r="851" spans="7:7" x14ac:dyDescent="0.45">
      <c r="G851" s="6"/>
    </row>
    <row r="852" spans="7:7" x14ac:dyDescent="0.45">
      <c r="G852" s="6"/>
    </row>
    <row r="853" spans="7:7" x14ac:dyDescent="0.45">
      <c r="G853" s="6"/>
    </row>
    <row r="854" spans="7:7" x14ac:dyDescent="0.45">
      <c r="G854" s="6"/>
    </row>
    <row r="855" spans="7:7" x14ac:dyDescent="0.45">
      <c r="G855" s="6"/>
    </row>
    <row r="856" spans="7:7" x14ac:dyDescent="0.45">
      <c r="G856" s="6"/>
    </row>
    <row r="857" spans="7:7" x14ac:dyDescent="0.45">
      <c r="G857" s="6"/>
    </row>
    <row r="858" spans="7:7" x14ac:dyDescent="0.45">
      <c r="G858" s="6"/>
    </row>
    <row r="859" spans="7:7" x14ac:dyDescent="0.45">
      <c r="G859" s="6"/>
    </row>
    <row r="860" spans="7:7" x14ac:dyDescent="0.45">
      <c r="G860" s="6"/>
    </row>
    <row r="861" spans="7:7" x14ac:dyDescent="0.45">
      <c r="G861" s="6"/>
    </row>
    <row r="862" spans="7:7" x14ac:dyDescent="0.45">
      <c r="G862" s="6"/>
    </row>
    <row r="863" spans="7:7" x14ac:dyDescent="0.45">
      <c r="G863" s="6"/>
    </row>
    <row r="864" spans="7:7" x14ac:dyDescent="0.45">
      <c r="G864" s="6"/>
    </row>
    <row r="865" spans="7:7" x14ac:dyDescent="0.45">
      <c r="G865" s="6"/>
    </row>
    <row r="866" spans="7:7" x14ac:dyDescent="0.45">
      <c r="G866" s="6"/>
    </row>
    <row r="867" spans="7:7" x14ac:dyDescent="0.45">
      <c r="G867" s="6"/>
    </row>
    <row r="868" spans="7:7" x14ac:dyDescent="0.45">
      <c r="G868" s="6"/>
    </row>
    <row r="869" spans="7:7" x14ac:dyDescent="0.45">
      <c r="G869" s="6"/>
    </row>
    <row r="870" spans="7:7" x14ac:dyDescent="0.45">
      <c r="G870" s="6"/>
    </row>
    <row r="871" spans="7:7" x14ac:dyDescent="0.45">
      <c r="G871" s="6"/>
    </row>
    <row r="872" spans="7:7" x14ac:dyDescent="0.45">
      <c r="G872" s="6"/>
    </row>
    <row r="873" spans="7:7" x14ac:dyDescent="0.45">
      <c r="G873" s="6"/>
    </row>
    <row r="874" spans="7:7" x14ac:dyDescent="0.45">
      <c r="G874" s="6"/>
    </row>
    <row r="875" spans="7:7" x14ac:dyDescent="0.45">
      <c r="G875" s="6"/>
    </row>
    <row r="876" spans="7:7" x14ac:dyDescent="0.45">
      <c r="G876" s="6"/>
    </row>
    <row r="877" spans="7:7" x14ac:dyDescent="0.45">
      <c r="G877" s="6"/>
    </row>
    <row r="878" spans="7:7" x14ac:dyDescent="0.45">
      <c r="G878" s="6"/>
    </row>
    <row r="879" spans="7:7" x14ac:dyDescent="0.45">
      <c r="G879" s="6"/>
    </row>
    <row r="880" spans="7:7" x14ac:dyDescent="0.45">
      <c r="G880" s="6"/>
    </row>
    <row r="881" spans="7:7" x14ac:dyDescent="0.45">
      <c r="G881" s="6"/>
    </row>
    <row r="882" spans="7:7" x14ac:dyDescent="0.45">
      <c r="G882" s="6"/>
    </row>
    <row r="883" spans="7:7" x14ac:dyDescent="0.45">
      <c r="G883" s="6"/>
    </row>
    <row r="884" spans="7:7" x14ac:dyDescent="0.45">
      <c r="G884" s="6"/>
    </row>
    <row r="885" spans="7:7" x14ac:dyDescent="0.45">
      <c r="G885" s="6"/>
    </row>
    <row r="886" spans="7:7" x14ac:dyDescent="0.45">
      <c r="G886" s="6"/>
    </row>
    <row r="887" spans="7:7" x14ac:dyDescent="0.45">
      <c r="G887" s="6"/>
    </row>
    <row r="888" spans="7:7" x14ac:dyDescent="0.45">
      <c r="G888" s="6"/>
    </row>
    <row r="889" spans="7:7" x14ac:dyDescent="0.45">
      <c r="G889" s="6"/>
    </row>
    <row r="890" spans="7:7" x14ac:dyDescent="0.45">
      <c r="G890" s="6"/>
    </row>
    <row r="891" spans="7:7" x14ac:dyDescent="0.45">
      <c r="G891" s="6"/>
    </row>
    <row r="892" spans="7:7" x14ac:dyDescent="0.45">
      <c r="G892" s="6"/>
    </row>
    <row r="893" spans="7:7" x14ac:dyDescent="0.45">
      <c r="G893" s="6"/>
    </row>
    <row r="894" spans="7:7" x14ac:dyDescent="0.45">
      <c r="G894" s="6"/>
    </row>
    <row r="895" spans="7:7" x14ac:dyDescent="0.45">
      <c r="G895" s="6"/>
    </row>
    <row r="896" spans="7:7" x14ac:dyDescent="0.45">
      <c r="G896" s="6"/>
    </row>
    <row r="897" spans="7:7" x14ac:dyDescent="0.45">
      <c r="G897" s="6"/>
    </row>
    <row r="898" spans="7:7" x14ac:dyDescent="0.45">
      <c r="G898" s="6"/>
    </row>
    <row r="899" spans="7:7" x14ac:dyDescent="0.45">
      <c r="G899" s="6"/>
    </row>
    <row r="900" spans="7:7" x14ac:dyDescent="0.45">
      <c r="G900" s="6"/>
    </row>
    <row r="901" spans="7:7" x14ac:dyDescent="0.45">
      <c r="G901" s="6"/>
    </row>
    <row r="902" spans="7:7" x14ac:dyDescent="0.45">
      <c r="G902" s="6"/>
    </row>
    <row r="903" spans="7:7" x14ac:dyDescent="0.45">
      <c r="G903" s="6"/>
    </row>
    <row r="904" spans="7:7" x14ac:dyDescent="0.45">
      <c r="G904" s="6"/>
    </row>
    <row r="905" spans="7:7" x14ac:dyDescent="0.45">
      <c r="G905" s="6"/>
    </row>
    <row r="906" spans="7:7" x14ac:dyDescent="0.45">
      <c r="G906" s="6"/>
    </row>
    <row r="907" spans="7:7" x14ac:dyDescent="0.45">
      <c r="G907" s="6"/>
    </row>
    <row r="908" spans="7:7" x14ac:dyDescent="0.45">
      <c r="G908" s="6"/>
    </row>
    <row r="909" spans="7:7" x14ac:dyDescent="0.45">
      <c r="G909" s="6"/>
    </row>
    <row r="910" spans="7:7" x14ac:dyDescent="0.45">
      <c r="G910" s="6"/>
    </row>
    <row r="911" spans="7:7" x14ac:dyDescent="0.45">
      <c r="G911" s="6"/>
    </row>
    <row r="912" spans="7:7" x14ac:dyDescent="0.45">
      <c r="G912" s="6"/>
    </row>
    <row r="913" spans="7:7" x14ac:dyDescent="0.45">
      <c r="G913" s="6"/>
    </row>
    <row r="914" spans="7:7" x14ac:dyDescent="0.45">
      <c r="G914" s="6"/>
    </row>
    <row r="915" spans="7:7" x14ac:dyDescent="0.45">
      <c r="G915" s="6"/>
    </row>
    <row r="916" spans="7:7" x14ac:dyDescent="0.45">
      <c r="G916" s="6"/>
    </row>
    <row r="917" spans="7:7" x14ac:dyDescent="0.45">
      <c r="G917" s="6"/>
    </row>
    <row r="918" spans="7:7" x14ac:dyDescent="0.45">
      <c r="G918" s="6"/>
    </row>
    <row r="919" spans="7:7" x14ac:dyDescent="0.45">
      <c r="G919" s="6"/>
    </row>
    <row r="920" spans="7:7" x14ac:dyDescent="0.45">
      <c r="G920" s="6"/>
    </row>
    <row r="921" spans="7:7" x14ac:dyDescent="0.45">
      <c r="G921" s="6"/>
    </row>
    <row r="922" spans="7:7" x14ac:dyDescent="0.45">
      <c r="G922" s="6"/>
    </row>
    <row r="923" spans="7:7" x14ac:dyDescent="0.45">
      <c r="G923" s="6"/>
    </row>
    <row r="924" spans="7:7" x14ac:dyDescent="0.45">
      <c r="G924" s="6"/>
    </row>
    <row r="925" spans="7:7" x14ac:dyDescent="0.45">
      <c r="G925" s="6"/>
    </row>
    <row r="926" spans="7:7" x14ac:dyDescent="0.45">
      <c r="G926" s="6"/>
    </row>
    <row r="927" spans="7:7" x14ac:dyDescent="0.45">
      <c r="G927" s="6"/>
    </row>
    <row r="928" spans="7:7" x14ac:dyDescent="0.45">
      <c r="G928" s="6"/>
    </row>
    <row r="929" spans="7:7" x14ac:dyDescent="0.45">
      <c r="G929" s="6"/>
    </row>
    <row r="930" spans="7:7" x14ac:dyDescent="0.45">
      <c r="G930" s="6"/>
    </row>
    <row r="931" spans="7:7" x14ac:dyDescent="0.45">
      <c r="G931" s="6"/>
    </row>
    <row r="932" spans="7:7" x14ac:dyDescent="0.45">
      <c r="G932" s="6"/>
    </row>
    <row r="933" spans="7:7" x14ac:dyDescent="0.45">
      <c r="G933" s="6"/>
    </row>
    <row r="934" spans="7:7" x14ac:dyDescent="0.45">
      <c r="G934" s="6"/>
    </row>
    <row r="935" spans="7:7" x14ac:dyDescent="0.45">
      <c r="G935" s="6"/>
    </row>
    <row r="936" spans="7:7" x14ac:dyDescent="0.45">
      <c r="G936" s="6"/>
    </row>
    <row r="937" spans="7:7" x14ac:dyDescent="0.45">
      <c r="G937" s="6"/>
    </row>
    <row r="938" spans="7:7" x14ac:dyDescent="0.45">
      <c r="G938" s="6"/>
    </row>
    <row r="939" spans="7:7" x14ac:dyDescent="0.45">
      <c r="G939" s="6"/>
    </row>
    <row r="940" spans="7:7" x14ac:dyDescent="0.45">
      <c r="G940" s="6"/>
    </row>
    <row r="941" spans="7:7" x14ac:dyDescent="0.45">
      <c r="G941" s="6"/>
    </row>
    <row r="942" spans="7:7" x14ac:dyDescent="0.45">
      <c r="G942" s="6"/>
    </row>
    <row r="943" spans="7:7" x14ac:dyDescent="0.45">
      <c r="G943" s="6"/>
    </row>
    <row r="944" spans="7:7" x14ac:dyDescent="0.45">
      <c r="G944" s="6"/>
    </row>
    <row r="945" spans="7:7" x14ac:dyDescent="0.45">
      <c r="G945" s="6"/>
    </row>
    <row r="946" spans="7:7" x14ac:dyDescent="0.45">
      <c r="G946" s="6"/>
    </row>
    <row r="947" spans="7:7" x14ac:dyDescent="0.45">
      <c r="G947" s="6"/>
    </row>
    <row r="948" spans="7:7" x14ac:dyDescent="0.45">
      <c r="G948" s="6"/>
    </row>
    <row r="949" spans="7:7" x14ac:dyDescent="0.45">
      <c r="G949" s="6"/>
    </row>
    <row r="950" spans="7:7" x14ac:dyDescent="0.45">
      <c r="G950" s="6"/>
    </row>
    <row r="951" spans="7:7" x14ac:dyDescent="0.45">
      <c r="G951" s="6"/>
    </row>
    <row r="952" spans="7:7" x14ac:dyDescent="0.45">
      <c r="G952" s="6"/>
    </row>
    <row r="953" spans="7:7" x14ac:dyDescent="0.45">
      <c r="G953" s="6"/>
    </row>
    <row r="954" spans="7:7" x14ac:dyDescent="0.45">
      <c r="G954" s="6"/>
    </row>
    <row r="955" spans="7:7" x14ac:dyDescent="0.45">
      <c r="G955" s="6"/>
    </row>
    <row r="956" spans="7:7" x14ac:dyDescent="0.45">
      <c r="G956" s="6"/>
    </row>
    <row r="957" spans="7:7" x14ac:dyDescent="0.45">
      <c r="G957" s="6"/>
    </row>
    <row r="958" spans="7:7" x14ac:dyDescent="0.45">
      <c r="G958" s="6"/>
    </row>
    <row r="959" spans="7:7" x14ac:dyDescent="0.45">
      <c r="G959" s="6"/>
    </row>
    <row r="960" spans="7:7" x14ac:dyDescent="0.45">
      <c r="G960" s="6"/>
    </row>
    <row r="961" spans="7:7" x14ac:dyDescent="0.45">
      <c r="G961" s="6"/>
    </row>
    <row r="962" spans="7:7" x14ac:dyDescent="0.45">
      <c r="G962" s="6"/>
    </row>
    <row r="963" spans="7:7" x14ac:dyDescent="0.45">
      <c r="G963" s="6"/>
    </row>
    <row r="964" spans="7:7" x14ac:dyDescent="0.45">
      <c r="G964" s="6"/>
    </row>
    <row r="965" spans="7:7" x14ac:dyDescent="0.45">
      <c r="G965" s="6"/>
    </row>
    <row r="966" spans="7:7" x14ac:dyDescent="0.45">
      <c r="G966" s="6"/>
    </row>
    <row r="967" spans="7:7" x14ac:dyDescent="0.45">
      <c r="G967" s="6"/>
    </row>
    <row r="968" spans="7:7" x14ac:dyDescent="0.45">
      <c r="G968" s="6"/>
    </row>
    <row r="969" spans="7:7" x14ac:dyDescent="0.45">
      <c r="G969" s="6"/>
    </row>
    <row r="970" spans="7:7" x14ac:dyDescent="0.45">
      <c r="G970" s="6"/>
    </row>
    <row r="971" spans="7:7" x14ac:dyDescent="0.45">
      <c r="G971" s="6"/>
    </row>
    <row r="972" spans="7:7" x14ac:dyDescent="0.45">
      <c r="G972" s="6"/>
    </row>
    <row r="973" spans="7:7" x14ac:dyDescent="0.45">
      <c r="G973" s="6"/>
    </row>
    <row r="974" spans="7:7" x14ac:dyDescent="0.45">
      <c r="G974" s="6"/>
    </row>
    <row r="975" spans="7:7" x14ac:dyDescent="0.45">
      <c r="G975" s="6"/>
    </row>
    <row r="976" spans="7:7" x14ac:dyDescent="0.45">
      <c r="G976" s="6"/>
    </row>
    <row r="977" spans="7:7" x14ac:dyDescent="0.45">
      <c r="G977" s="6"/>
    </row>
    <row r="978" spans="7:7" x14ac:dyDescent="0.45">
      <c r="G978" s="6"/>
    </row>
    <row r="979" spans="7:7" x14ac:dyDescent="0.45">
      <c r="G979" s="6"/>
    </row>
    <row r="980" spans="7:7" x14ac:dyDescent="0.45">
      <c r="G980" s="6"/>
    </row>
    <row r="981" spans="7:7" x14ac:dyDescent="0.45">
      <c r="G981" s="6"/>
    </row>
    <row r="982" spans="7:7" x14ac:dyDescent="0.45">
      <c r="G982" s="6"/>
    </row>
    <row r="983" spans="7:7" x14ac:dyDescent="0.45">
      <c r="G983" s="6"/>
    </row>
    <row r="984" spans="7:7" x14ac:dyDescent="0.45">
      <c r="G984" s="6"/>
    </row>
    <row r="985" spans="7:7" x14ac:dyDescent="0.45">
      <c r="G985" s="6"/>
    </row>
    <row r="986" spans="7:7" x14ac:dyDescent="0.45">
      <c r="G986" s="6"/>
    </row>
    <row r="987" spans="7:7" x14ac:dyDescent="0.45">
      <c r="G987" s="6"/>
    </row>
    <row r="988" spans="7:7" x14ac:dyDescent="0.45">
      <c r="G988" s="6"/>
    </row>
    <row r="989" spans="7:7" x14ac:dyDescent="0.45">
      <c r="G989" s="6"/>
    </row>
    <row r="990" spans="7:7" x14ac:dyDescent="0.45">
      <c r="G990" s="6"/>
    </row>
    <row r="991" spans="7:7" x14ac:dyDescent="0.45">
      <c r="G991" s="6"/>
    </row>
    <row r="992" spans="7:7" x14ac:dyDescent="0.45">
      <c r="G992" s="6"/>
    </row>
    <row r="993" spans="7:7" x14ac:dyDescent="0.45">
      <c r="G993" s="6"/>
    </row>
    <row r="994" spans="7:7" x14ac:dyDescent="0.45">
      <c r="G994" s="6"/>
    </row>
    <row r="995" spans="7:7" x14ac:dyDescent="0.45">
      <c r="G995" s="6"/>
    </row>
    <row r="996" spans="7:7" x14ac:dyDescent="0.45">
      <c r="G996" s="6"/>
    </row>
    <row r="997" spans="7:7" x14ac:dyDescent="0.45">
      <c r="G997" s="6"/>
    </row>
    <row r="998" spans="7:7" x14ac:dyDescent="0.45">
      <c r="G998" s="6"/>
    </row>
    <row r="999" spans="7:7" x14ac:dyDescent="0.45">
      <c r="G999" s="6"/>
    </row>
    <row r="1000" spans="7:7" x14ac:dyDescent="0.45">
      <c r="G1000" s="6"/>
    </row>
    <row r="1001" spans="7:7" x14ac:dyDescent="0.45">
      <c r="G1001" s="6"/>
    </row>
    <row r="1002" spans="7:7" x14ac:dyDescent="0.45">
      <c r="G1002" s="6"/>
    </row>
    <row r="1003" spans="7:7" x14ac:dyDescent="0.45">
      <c r="G1003" s="6"/>
    </row>
    <row r="1004" spans="7:7" x14ac:dyDescent="0.45">
      <c r="G1004" s="6"/>
    </row>
    <row r="1005" spans="7:7" x14ac:dyDescent="0.45">
      <c r="G1005" s="6"/>
    </row>
    <row r="1006" spans="7:7" x14ac:dyDescent="0.45">
      <c r="G1006" s="6"/>
    </row>
    <row r="1007" spans="7:7" x14ac:dyDescent="0.45">
      <c r="G1007" s="6"/>
    </row>
    <row r="1008" spans="7:7" x14ac:dyDescent="0.45">
      <c r="G1008" s="6"/>
    </row>
    <row r="1009" spans="7:7" x14ac:dyDescent="0.45">
      <c r="G1009" s="6"/>
    </row>
    <row r="1010" spans="7:7" x14ac:dyDescent="0.45">
      <c r="G1010" s="6"/>
    </row>
    <row r="1011" spans="7:7" x14ac:dyDescent="0.45">
      <c r="G1011" s="6"/>
    </row>
    <row r="1012" spans="7:7" x14ac:dyDescent="0.45">
      <c r="G1012" s="6"/>
    </row>
    <row r="1013" spans="7:7" x14ac:dyDescent="0.45">
      <c r="G1013" s="6"/>
    </row>
    <row r="1014" spans="7:7" x14ac:dyDescent="0.45">
      <c r="G1014" s="6"/>
    </row>
    <row r="1015" spans="7:7" x14ac:dyDescent="0.45">
      <c r="G1015" s="6"/>
    </row>
    <row r="1016" spans="7:7" x14ac:dyDescent="0.45">
      <c r="G1016" s="6"/>
    </row>
    <row r="1017" spans="7:7" x14ac:dyDescent="0.45">
      <c r="G1017" s="6"/>
    </row>
    <row r="1018" spans="7:7" x14ac:dyDescent="0.45">
      <c r="G1018" s="6"/>
    </row>
    <row r="1019" spans="7:7" x14ac:dyDescent="0.45">
      <c r="G1019" s="6"/>
    </row>
    <row r="1020" spans="7:7" x14ac:dyDescent="0.45">
      <c r="G1020" s="6"/>
    </row>
    <row r="1021" spans="7:7" x14ac:dyDescent="0.45">
      <c r="G1021" s="6"/>
    </row>
    <row r="1022" spans="7:7" x14ac:dyDescent="0.45">
      <c r="G1022" s="6"/>
    </row>
    <row r="1023" spans="7:7" x14ac:dyDescent="0.45">
      <c r="G1023" s="6"/>
    </row>
    <row r="1024" spans="7:7" x14ac:dyDescent="0.45">
      <c r="G1024" s="6"/>
    </row>
    <row r="1025" spans="7:7" x14ac:dyDescent="0.45">
      <c r="G1025" s="6"/>
    </row>
    <row r="1026" spans="7:7" x14ac:dyDescent="0.45">
      <c r="G1026" s="6"/>
    </row>
    <row r="1027" spans="7:7" x14ac:dyDescent="0.45">
      <c r="G1027" s="6"/>
    </row>
    <row r="1028" spans="7:7" x14ac:dyDescent="0.45">
      <c r="G1028" s="6"/>
    </row>
    <row r="1029" spans="7:7" x14ac:dyDescent="0.45">
      <c r="G1029" s="6"/>
    </row>
    <row r="1030" spans="7:7" x14ac:dyDescent="0.45">
      <c r="G1030" s="6"/>
    </row>
    <row r="1031" spans="7:7" x14ac:dyDescent="0.45">
      <c r="G1031" s="6"/>
    </row>
    <row r="1032" spans="7:7" x14ac:dyDescent="0.45">
      <c r="G1032" s="6"/>
    </row>
    <row r="1033" spans="7:7" x14ac:dyDescent="0.45">
      <c r="G1033" s="6"/>
    </row>
    <row r="1034" spans="7:7" x14ac:dyDescent="0.45">
      <c r="G1034" s="6"/>
    </row>
    <row r="1035" spans="7:7" x14ac:dyDescent="0.45">
      <c r="G1035" s="6"/>
    </row>
    <row r="1036" spans="7:7" x14ac:dyDescent="0.45">
      <c r="G1036" s="6"/>
    </row>
    <row r="1037" spans="7:7" x14ac:dyDescent="0.45">
      <c r="G1037" s="6"/>
    </row>
    <row r="1038" spans="7:7" x14ac:dyDescent="0.45">
      <c r="G1038" s="6"/>
    </row>
    <row r="1039" spans="7:7" x14ac:dyDescent="0.45">
      <c r="G1039" s="6"/>
    </row>
    <row r="1040" spans="7:7" x14ac:dyDescent="0.45">
      <c r="G1040" s="6"/>
    </row>
    <row r="1041" spans="7:7" x14ac:dyDescent="0.45">
      <c r="G1041" s="6"/>
    </row>
    <row r="1042" spans="7:7" x14ac:dyDescent="0.45">
      <c r="G1042" s="6"/>
    </row>
    <row r="1043" spans="7:7" x14ac:dyDescent="0.45">
      <c r="G1043" s="6"/>
    </row>
    <row r="1044" spans="7:7" x14ac:dyDescent="0.45">
      <c r="G1044" s="6"/>
    </row>
    <row r="1045" spans="7:7" x14ac:dyDescent="0.45">
      <c r="G1045" s="6"/>
    </row>
    <row r="1046" spans="7:7" x14ac:dyDescent="0.45">
      <c r="G1046" s="6"/>
    </row>
    <row r="1047" spans="7:7" x14ac:dyDescent="0.45">
      <c r="G1047" s="6"/>
    </row>
    <row r="1048" spans="7:7" x14ac:dyDescent="0.45">
      <c r="G1048" s="6"/>
    </row>
    <row r="1049" spans="7:7" x14ac:dyDescent="0.45">
      <c r="G1049" s="6"/>
    </row>
    <row r="1050" spans="7:7" x14ac:dyDescent="0.45">
      <c r="G1050" s="6"/>
    </row>
    <row r="1051" spans="7:7" x14ac:dyDescent="0.45">
      <c r="G1051" s="6"/>
    </row>
    <row r="1052" spans="7:7" x14ac:dyDescent="0.45">
      <c r="G1052" s="6"/>
    </row>
    <row r="1053" spans="7:7" x14ac:dyDescent="0.45">
      <c r="G1053" s="6"/>
    </row>
    <row r="1054" spans="7:7" x14ac:dyDescent="0.45">
      <c r="G1054" s="6"/>
    </row>
    <row r="1055" spans="7:7" x14ac:dyDescent="0.45">
      <c r="G1055" s="6"/>
    </row>
    <row r="1056" spans="7:7" x14ac:dyDescent="0.45">
      <c r="G1056" s="6"/>
    </row>
    <row r="1057" spans="7:7" x14ac:dyDescent="0.45">
      <c r="G1057" s="6"/>
    </row>
    <row r="1058" spans="7:7" x14ac:dyDescent="0.45">
      <c r="G1058" s="6"/>
    </row>
    <row r="1059" spans="7:7" x14ac:dyDescent="0.45">
      <c r="G1059" s="6"/>
    </row>
    <row r="1060" spans="7:7" x14ac:dyDescent="0.45">
      <c r="G1060" s="6"/>
    </row>
    <row r="1061" spans="7:7" x14ac:dyDescent="0.45">
      <c r="G1061" s="6"/>
    </row>
    <row r="1062" spans="7:7" x14ac:dyDescent="0.45">
      <c r="G1062" s="6"/>
    </row>
    <row r="1063" spans="7:7" x14ac:dyDescent="0.45">
      <c r="G1063" s="6"/>
    </row>
    <row r="1064" spans="7:7" x14ac:dyDescent="0.45">
      <c r="G1064" s="6"/>
    </row>
    <row r="1065" spans="7:7" x14ac:dyDescent="0.45">
      <c r="G1065" s="6"/>
    </row>
    <row r="1066" spans="7:7" x14ac:dyDescent="0.45">
      <c r="G1066" s="6"/>
    </row>
    <row r="1067" spans="7:7" x14ac:dyDescent="0.45">
      <c r="G1067" s="6"/>
    </row>
    <row r="1068" spans="7:7" x14ac:dyDescent="0.45">
      <c r="G1068" s="6"/>
    </row>
    <row r="1069" spans="7:7" x14ac:dyDescent="0.45">
      <c r="G1069" s="6"/>
    </row>
    <row r="1070" spans="7:7" x14ac:dyDescent="0.45">
      <c r="G1070" s="6"/>
    </row>
    <row r="1071" spans="7:7" x14ac:dyDescent="0.45">
      <c r="G1071" s="6"/>
    </row>
    <row r="1072" spans="7:7" x14ac:dyDescent="0.45">
      <c r="G1072" s="6"/>
    </row>
    <row r="1073" spans="7:7" x14ac:dyDescent="0.45">
      <c r="G1073" s="6"/>
    </row>
    <row r="1074" spans="7:7" x14ac:dyDescent="0.45">
      <c r="G1074" s="6"/>
    </row>
    <row r="1075" spans="7:7" x14ac:dyDescent="0.45">
      <c r="G1075" s="6"/>
    </row>
    <row r="1076" spans="7:7" x14ac:dyDescent="0.45">
      <c r="G1076" s="6"/>
    </row>
    <row r="1077" spans="7:7" x14ac:dyDescent="0.45">
      <c r="G1077" s="6"/>
    </row>
    <row r="1078" spans="7:7" x14ac:dyDescent="0.45">
      <c r="G1078" s="6"/>
    </row>
    <row r="1079" spans="7:7" x14ac:dyDescent="0.45">
      <c r="G1079" s="6"/>
    </row>
    <row r="1080" spans="7:7" x14ac:dyDescent="0.45">
      <c r="G1080" s="6"/>
    </row>
    <row r="1081" spans="7:7" x14ac:dyDescent="0.45">
      <c r="G1081" s="6"/>
    </row>
    <row r="1082" spans="7:7" x14ac:dyDescent="0.45">
      <c r="G1082" s="6"/>
    </row>
    <row r="1083" spans="7:7" x14ac:dyDescent="0.45">
      <c r="G1083" s="6"/>
    </row>
    <row r="1084" spans="7:7" x14ac:dyDescent="0.45">
      <c r="G1084" s="6"/>
    </row>
    <row r="1085" spans="7:7" x14ac:dyDescent="0.45">
      <c r="G1085" s="6"/>
    </row>
    <row r="1086" spans="7:7" x14ac:dyDescent="0.45">
      <c r="G1086" s="6"/>
    </row>
    <row r="1087" spans="7:7" x14ac:dyDescent="0.45">
      <c r="G1087" s="6"/>
    </row>
    <row r="1088" spans="7:7" x14ac:dyDescent="0.45">
      <c r="G1088" s="6"/>
    </row>
    <row r="1089" spans="7:7" x14ac:dyDescent="0.45">
      <c r="G1089" s="6"/>
    </row>
    <row r="1090" spans="7:7" x14ac:dyDescent="0.45">
      <c r="G1090" s="6"/>
    </row>
    <row r="1091" spans="7:7" x14ac:dyDescent="0.45">
      <c r="G1091" s="6"/>
    </row>
    <row r="1092" spans="7:7" x14ac:dyDescent="0.45">
      <c r="G1092" s="6"/>
    </row>
    <row r="1093" spans="7:7" x14ac:dyDescent="0.45">
      <c r="G1093" s="6"/>
    </row>
    <row r="1094" spans="7:7" x14ac:dyDescent="0.45">
      <c r="G1094" s="6"/>
    </row>
    <row r="1095" spans="7:7" x14ac:dyDescent="0.45">
      <c r="G1095" s="6"/>
    </row>
    <row r="1096" spans="7:7" x14ac:dyDescent="0.45">
      <c r="G1096" s="6"/>
    </row>
    <row r="1097" spans="7:7" x14ac:dyDescent="0.45">
      <c r="G1097" s="6"/>
    </row>
    <row r="1098" spans="7:7" x14ac:dyDescent="0.45">
      <c r="G1098" s="6"/>
    </row>
    <row r="1099" spans="7:7" x14ac:dyDescent="0.45">
      <c r="G1099" s="6"/>
    </row>
    <row r="1100" spans="7:7" x14ac:dyDescent="0.45">
      <c r="G1100" s="6"/>
    </row>
    <row r="1101" spans="7:7" x14ac:dyDescent="0.45">
      <c r="G1101" s="6"/>
    </row>
    <row r="1102" spans="7:7" x14ac:dyDescent="0.45">
      <c r="G1102" s="6"/>
    </row>
    <row r="1103" spans="7:7" x14ac:dyDescent="0.45">
      <c r="G1103" s="6"/>
    </row>
    <row r="1104" spans="7:7" x14ac:dyDescent="0.45">
      <c r="G1104" s="6"/>
    </row>
    <row r="1105" spans="7:7" x14ac:dyDescent="0.45">
      <c r="G1105" s="6"/>
    </row>
    <row r="1106" spans="7:7" x14ac:dyDescent="0.45">
      <c r="G1106" s="6"/>
    </row>
    <row r="1107" spans="7:7" x14ac:dyDescent="0.45">
      <c r="G1107" s="6"/>
    </row>
    <row r="1108" spans="7:7" x14ac:dyDescent="0.45">
      <c r="G1108" s="6"/>
    </row>
    <row r="1109" spans="7:7" x14ac:dyDescent="0.45">
      <c r="G1109" s="6"/>
    </row>
    <row r="1110" spans="7:7" x14ac:dyDescent="0.45">
      <c r="G1110" s="6"/>
    </row>
    <row r="1111" spans="7:7" x14ac:dyDescent="0.45">
      <c r="G1111" s="6"/>
    </row>
    <row r="1112" spans="7:7" x14ac:dyDescent="0.45">
      <c r="G1112" s="6"/>
    </row>
    <row r="1113" spans="7:7" x14ac:dyDescent="0.45">
      <c r="G1113" s="6"/>
    </row>
    <row r="1114" spans="7:7" x14ac:dyDescent="0.45">
      <c r="G1114" s="6"/>
    </row>
    <row r="1115" spans="7:7" x14ac:dyDescent="0.45">
      <c r="G1115" s="6"/>
    </row>
    <row r="1116" spans="7:7" x14ac:dyDescent="0.45">
      <c r="G1116" s="6"/>
    </row>
    <row r="1117" spans="7:7" x14ac:dyDescent="0.45">
      <c r="G1117" s="6"/>
    </row>
    <row r="1118" spans="7:7" x14ac:dyDescent="0.45">
      <c r="G1118" s="6"/>
    </row>
    <row r="1119" spans="7:7" x14ac:dyDescent="0.45">
      <c r="G1119" s="6"/>
    </row>
    <row r="1120" spans="7:7" x14ac:dyDescent="0.45">
      <c r="G1120" s="6"/>
    </row>
    <row r="1121" spans="7:7" x14ac:dyDescent="0.45">
      <c r="G1121" s="6"/>
    </row>
    <row r="1122" spans="7:7" x14ac:dyDescent="0.45">
      <c r="G1122" s="6"/>
    </row>
    <row r="1123" spans="7:7" x14ac:dyDescent="0.45">
      <c r="G1123" s="6"/>
    </row>
    <row r="1124" spans="7:7" x14ac:dyDescent="0.45">
      <c r="G1124" s="6"/>
    </row>
    <row r="1125" spans="7:7" x14ac:dyDescent="0.45">
      <c r="G1125" s="6"/>
    </row>
    <row r="1126" spans="7:7" x14ac:dyDescent="0.45">
      <c r="G1126" s="6"/>
    </row>
    <row r="1127" spans="7:7" x14ac:dyDescent="0.45">
      <c r="G1127" s="6"/>
    </row>
    <row r="1128" spans="7:7" x14ac:dyDescent="0.45">
      <c r="G1128" s="6"/>
    </row>
    <row r="1129" spans="7:7" x14ac:dyDescent="0.45">
      <c r="G1129" s="6"/>
    </row>
    <row r="1130" spans="7:7" x14ac:dyDescent="0.45">
      <c r="G1130" s="6"/>
    </row>
    <row r="1131" spans="7:7" x14ac:dyDescent="0.45">
      <c r="G1131" s="6"/>
    </row>
    <row r="1132" spans="7:7" x14ac:dyDescent="0.45">
      <c r="G1132" s="6"/>
    </row>
    <row r="1133" spans="7:7" x14ac:dyDescent="0.45">
      <c r="G1133" s="6"/>
    </row>
    <row r="1134" spans="7:7" x14ac:dyDescent="0.45">
      <c r="G1134" s="6"/>
    </row>
    <row r="1135" spans="7:7" x14ac:dyDescent="0.45">
      <c r="G1135" s="6"/>
    </row>
    <row r="1136" spans="7:7" x14ac:dyDescent="0.45">
      <c r="G1136" s="6"/>
    </row>
    <row r="1137" spans="7:7" x14ac:dyDescent="0.45">
      <c r="G1137" s="6"/>
    </row>
    <row r="1138" spans="7:7" x14ac:dyDescent="0.45">
      <c r="G1138" s="6"/>
    </row>
    <row r="1139" spans="7:7" x14ac:dyDescent="0.45">
      <c r="G1139" s="6"/>
    </row>
    <row r="1140" spans="7:7" x14ac:dyDescent="0.45">
      <c r="G1140" s="6"/>
    </row>
    <row r="1141" spans="7:7" x14ac:dyDescent="0.45">
      <c r="G1141" s="6"/>
    </row>
    <row r="1142" spans="7:7" x14ac:dyDescent="0.45">
      <c r="G1142" s="6"/>
    </row>
    <row r="1143" spans="7:7" x14ac:dyDescent="0.45">
      <c r="G1143" s="6"/>
    </row>
    <row r="1144" spans="7:7" x14ac:dyDescent="0.45">
      <c r="G1144" s="6"/>
    </row>
    <row r="1145" spans="7:7" x14ac:dyDescent="0.45">
      <c r="G1145" s="6"/>
    </row>
    <row r="1146" spans="7:7" x14ac:dyDescent="0.45">
      <c r="G1146" s="6"/>
    </row>
    <row r="1147" spans="7:7" x14ac:dyDescent="0.45">
      <c r="G1147" s="6"/>
    </row>
    <row r="1148" spans="7:7" x14ac:dyDescent="0.45">
      <c r="G1148" s="6"/>
    </row>
    <row r="1149" spans="7:7" x14ac:dyDescent="0.45">
      <c r="G1149" s="6"/>
    </row>
    <row r="1150" spans="7:7" x14ac:dyDescent="0.45">
      <c r="G1150" s="6"/>
    </row>
    <row r="1151" spans="7:7" x14ac:dyDescent="0.45">
      <c r="G1151" s="6"/>
    </row>
    <row r="1152" spans="7:7" x14ac:dyDescent="0.45">
      <c r="G1152" s="6"/>
    </row>
    <row r="1153" spans="7:7" x14ac:dyDescent="0.45">
      <c r="G1153" s="6"/>
    </row>
    <row r="1154" spans="7:7" x14ac:dyDescent="0.45">
      <c r="G1154" s="6"/>
    </row>
    <row r="1155" spans="7:7" x14ac:dyDescent="0.45">
      <c r="G1155" s="6"/>
    </row>
    <row r="1156" spans="7:7" x14ac:dyDescent="0.45">
      <c r="G1156" s="6"/>
    </row>
    <row r="1157" spans="7:7" x14ac:dyDescent="0.45">
      <c r="G1157" s="6"/>
    </row>
    <row r="1158" spans="7:7" x14ac:dyDescent="0.45">
      <c r="G1158" s="6"/>
    </row>
    <row r="1159" spans="7:7" x14ac:dyDescent="0.45">
      <c r="G1159" s="6"/>
    </row>
    <row r="1160" spans="7:7" x14ac:dyDescent="0.45">
      <c r="G1160" s="6"/>
    </row>
    <row r="1161" spans="7:7" x14ac:dyDescent="0.45">
      <c r="G1161" s="6"/>
    </row>
    <row r="1162" spans="7:7" x14ac:dyDescent="0.45">
      <c r="G1162" s="6"/>
    </row>
    <row r="1163" spans="7:7" x14ac:dyDescent="0.45">
      <c r="G1163" s="6"/>
    </row>
    <row r="1164" spans="7:7" x14ac:dyDescent="0.45">
      <c r="G1164" s="6"/>
    </row>
    <row r="1165" spans="7:7" x14ac:dyDescent="0.45">
      <c r="G1165" s="6"/>
    </row>
    <row r="1166" spans="7:7" x14ac:dyDescent="0.45">
      <c r="G1166" s="6"/>
    </row>
    <row r="1167" spans="7:7" x14ac:dyDescent="0.45">
      <c r="G1167" s="6"/>
    </row>
    <row r="1168" spans="7:7" x14ac:dyDescent="0.45">
      <c r="G1168" s="6"/>
    </row>
    <row r="1169" spans="7:7" x14ac:dyDescent="0.45">
      <c r="G1169" s="6"/>
    </row>
    <row r="1170" spans="7:7" x14ac:dyDescent="0.45">
      <c r="G1170" s="6"/>
    </row>
    <row r="1171" spans="7:7" x14ac:dyDescent="0.45">
      <c r="G1171" s="6"/>
    </row>
    <row r="1172" spans="7:7" x14ac:dyDescent="0.45">
      <c r="G1172" s="6"/>
    </row>
    <row r="1173" spans="7:7" x14ac:dyDescent="0.45">
      <c r="G1173" s="6"/>
    </row>
    <row r="1174" spans="7:7" x14ac:dyDescent="0.45">
      <c r="G1174" s="6"/>
    </row>
    <row r="1175" spans="7:7" x14ac:dyDescent="0.45">
      <c r="G1175" s="6"/>
    </row>
    <row r="1176" spans="7:7" x14ac:dyDescent="0.45">
      <c r="G1176" s="6"/>
    </row>
    <row r="1177" spans="7:7" x14ac:dyDescent="0.45">
      <c r="G1177" s="6"/>
    </row>
    <row r="1178" spans="7:7" x14ac:dyDescent="0.45">
      <c r="G1178" s="6"/>
    </row>
    <row r="1179" spans="7:7" x14ac:dyDescent="0.45">
      <c r="G1179" s="6"/>
    </row>
    <row r="1180" spans="7:7" x14ac:dyDescent="0.45">
      <c r="G1180" s="6"/>
    </row>
    <row r="1181" spans="7:7" x14ac:dyDescent="0.45">
      <c r="G1181" s="6"/>
    </row>
    <row r="1182" spans="7:7" x14ac:dyDescent="0.45">
      <c r="G1182" s="6"/>
    </row>
    <row r="1183" spans="7:7" x14ac:dyDescent="0.45">
      <c r="G1183" s="6"/>
    </row>
    <row r="1184" spans="7:7" x14ac:dyDescent="0.45">
      <c r="G1184" s="6"/>
    </row>
    <row r="1185" spans="7:7" x14ac:dyDescent="0.45">
      <c r="G1185" s="6"/>
    </row>
    <row r="1186" spans="7:7" x14ac:dyDescent="0.45">
      <c r="G1186" s="6"/>
    </row>
    <row r="1187" spans="7:7" x14ac:dyDescent="0.45">
      <c r="G1187" s="6"/>
    </row>
    <row r="1188" spans="7:7" x14ac:dyDescent="0.45">
      <c r="G1188" s="6"/>
    </row>
    <row r="1189" spans="7:7" x14ac:dyDescent="0.45">
      <c r="G1189" s="6"/>
    </row>
    <row r="1190" spans="7:7" x14ac:dyDescent="0.45">
      <c r="G1190" s="6"/>
    </row>
    <row r="1191" spans="7:7" x14ac:dyDescent="0.45">
      <c r="G1191" s="6"/>
    </row>
    <row r="1192" spans="7:7" x14ac:dyDescent="0.45">
      <c r="G1192" s="6"/>
    </row>
    <row r="1193" spans="7:7" x14ac:dyDescent="0.45">
      <c r="G1193" s="6"/>
    </row>
    <row r="1194" spans="7:7" x14ac:dyDescent="0.45">
      <c r="G1194" s="6"/>
    </row>
    <row r="1195" spans="7:7" x14ac:dyDescent="0.45">
      <c r="G1195" s="6"/>
    </row>
    <row r="1196" spans="7:7" x14ac:dyDescent="0.45">
      <c r="G1196" s="6"/>
    </row>
    <row r="1197" spans="7:7" x14ac:dyDescent="0.45">
      <c r="G1197" s="6"/>
    </row>
    <row r="1198" spans="7:7" x14ac:dyDescent="0.45">
      <c r="G1198" s="6"/>
    </row>
    <row r="1199" spans="7:7" x14ac:dyDescent="0.45">
      <c r="G1199" s="6"/>
    </row>
    <row r="1200" spans="7:7" x14ac:dyDescent="0.45">
      <c r="G1200" s="6"/>
    </row>
    <row r="1201" spans="7:7" x14ac:dyDescent="0.45">
      <c r="G1201" s="6"/>
    </row>
    <row r="1202" spans="7:7" x14ac:dyDescent="0.45">
      <c r="G1202" s="6"/>
    </row>
    <row r="1203" spans="7:7" x14ac:dyDescent="0.45">
      <c r="G1203" s="6"/>
    </row>
    <row r="1204" spans="7:7" x14ac:dyDescent="0.45">
      <c r="G1204" s="6"/>
    </row>
    <row r="1205" spans="7:7" x14ac:dyDescent="0.45">
      <c r="G1205" s="6"/>
    </row>
    <row r="1206" spans="7:7" x14ac:dyDescent="0.45">
      <c r="G1206" s="6"/>
    </row>
    <row r="1207" spans="7:7" x14ac:dyDescent="0.45">
      <c r="G1207" s="6"/>
    </row>
    <row r="1208" spans="7:7" x14ac:dyDescent="0.45">
      <c r="G1208" s="6"/>
    </row>
    <row r="1209" spans="7:7" x14ac:dyDescent="0.45">
      <c r="G1209" s="6"/>
    </row>
    <row r="1210" spans="7:7" x14ac:dyDescent="0.45">
      <c r="G1210" s="6"/>
    </row>
    <row r="1211" spans="7:7" x14ac:dyDescent="0.45">
      <c r="G1211" s="6"/>
    </row>
    <row r="1212" spans="7:7" x14ac:dyDescent="0.45">
      <c r="G1212" s="6"/>
    </row>
    <row r="1213" spans="7:7" x14ac:dyDescent="0.45">
      <c r="G1213" s="6"/>
    </row>
    <row r="1214" spans="7:7" x14ac:dyDescent="0.45">
      <c r="G1214" s="6"/>
    </row>
    <row r="1215" spans="7:7" x14ac:dyDescent="0.45">
      <c r="G1215" s="6"/>
    </row>
    <row r="1216" spans="7:7" x14ac:dyDescent="0.45">
      <c r="G1216" s="6"/>
    </row>
    <row r="1217" spans="7:7" x14ac:dyDescent="0.45">
      <c r="G1217" s="6"/>
    </row>
    <row r="1218" spans="7:7" x14ac:dyDescent="0.45">
      <c r="G1218" s="6"/>
    </row>
    <row r="1219" spans="7:7" x14ac:dyDescent="0.45">
      <c r="G1219" s="6"/>
    </row>
    <row r="1220" spans="7:7" x14ac:dyDescent="0.45">
      <c r="G1220" s="6"/>
    </row>
    <row r="1221" spans="7:7" x14ac:dyDescent="0.45">
      <c r="G1221" s="6"/>
    </row>
    <row r="1222" spans="7:7" x14ac:dyDescent="0.45">
      <c r="G1222" s="6"/>
    </row>
    <row r="1223" spans="7:7" x14ac:dyDescent="0.45">
      <c r="G1223" s="6"/>
    </row>
    <row r="1224" spans="7:7" x14ac:dyDescent="0.45">
      <c r="G1224" s="6"/>
    </row>
    <row r="1225" spans="7:7" x14ac:dyDescent="0.45">
      <c r="G1225" s="6"/>
    </row>
    <row r="1226" spans="7:7" x14ac:dyDescent="0.45">
      <c r="G1226" s="6"/>
    </row>
    <row r="1227" spans="7:7" x14ac:dyDescent="0.45">
      <c r="G1227" s="6"/>
    </row>
    <row r="1228" spans="7:7" x14ac:dyDescent="0.45">
      <c r="G1228" s="6"/>
    </row>
    <row r="1229" spans="7:7" x14ac:dyDescent="0.45">
      <c r="G1229" s="6"/>
    </row>
    <row r="1230" spans="7:7" x14ac:dyDescent="0.45">
      <c r="G1230" s="6"/>
    </row>
    <row r="1231" spans="7:7" x14ac:dyDescent="0.45">
      <c r="G1231" s="6"/>
    </row>
    <row r="1232" spans="7:7" x14ac:dyDescent="0.45">
      <c r="G1232" s="6"/>
    </row>
    <row r="1233" spans="7:7" x14ac:dyDescent="0.45">
      <c r="G1233" s="6"/>
    </row>
    <row r="1234" spans="7:7" x14ac:dyDescent="0.45">
      <c r="G1234" s="6"/>
    </row>
    <row r="1235" spans="7:7" x14ac:dyDescent="0.45">
      <c r="G1235" s="6"/>
    </row>
    <row r="1236" spans="7:7" x14ac:dyDescent="0.45">
      <c r="G1236" s="6"/>
    </row>
    <row r="1237" spans="7:7" x14ac:dyDescent="0.45">
      <c r="G1237" s="6"/>
    </row>
    <row r="1238" spans="7:7" x14ac:dyDescent="0.45">
      <c r="G1238" s="6"/>
    </row>
    <row r="1239" spans="7:7" x14ac:dyDescent="0.45">
      <c r="G1239" s="6"/>
    </row>
    <row r="1240" spans="7:7" x14ac:dyDescent="0.45">
      <c r="G1240" s="6"/>
    </row>
    <row r="1241" spans="7:7" x14ac:dyDescent="0.45">
      <c r="G1241" s="6"/>
    </row>
    <row r="1242" spans="7:7" x14ac:dyDescent="0.45">
      <c r="G1242" s="6"/>
    </row>
    <row r="1243" spans="7:7" x14ac:dyDescent="0.45">
      <c r="G1243" s="6"/>
    </row>
    <row r="1244" spans="7:7" x14ac:dyDescent="0.45">
      <c r="G1244" s="6"/>
    </row>
    <row r="1245" spans="7:7" x14ac:dyDescent="0.45">
      <c r="G1245" s="6"/>
    </row>
    <row r="1246" spans="7:7" x14ac:dyDescent="0.45">
      <c r="G1246" s="6"/>
    </row>
    <row r="1247" spans="7:7" x14ac:dyDescent="0.45">
      <c r="G1247" s="6"/>
    </row>
    <row r="1248" spans="7:7" x14ac:dyDescent="0.45">
      <c r="G1248" s="6"/>
    </row>
    <row r="1249" spans="7:7" x14ac:dyDescent="0.45">
      <c r="G1249" s="6"/>
    </row>
    <row r="1250" spans="7:7" x14ac:dyDescent="0.45">
      <c r="G1250" s="6"/>
    </row>
    <row r="1251" spans="7:7" x14ac:dyDescent="0.45">
      <c r="G1251" s="6"/>
    </row>
    <row r="1252" spans="7:7" x14ac:dyDescent="0.45">
      <c r="G1252" s="6"/>
    </row>
    <row r="1253" spans="7:7" x14ac:dyDescent="0.45">
      <c r="G1253" s="6"/>
    </row>
    <row r="1254" spans="7:7" x14ac:dyDescent="0.45">
      <c r="G1254" s="6"/>
    </row>
    <row r="1255" spans="7:7" x14ac:dyDescent="0.45">
      <c r="G1255" s="6"/>
    </row>
    <row r="1256" spans="7:7" x14ac:dyDescent="0.45">
      <c r="G1256" s="6"/>
    </row>
    <row r="1257" spans="7:7" x14ac:dyDescent="0.45">
      <c r="G1257" s="6"/>
    </row>
    <row r="1258" spans="7:7" x14ac:dyDescent="0.45">
      <c r="G1258" s="6"/>
    </row>
    <row r="1259" spans="7:7" x14ac:dyDescent="0.45">
      <c r="G1259" s="6"/>
    </row>
    <row r="1260" spans="7:7" x14ac:dyDescent="0.45">
      <c r="G1260" s="6"/>
    </row>
    <row r="1261" spans="7:7" x14ac:dyDescent="0.45">
      <c r="G1261" s="6"/>
    </row>
    <row r="1262" spans="7:7" x14ac:dyDescent="0.45">
      <c r="G1262" s="6"/>
    </row>
    <row r="1263" spans="7:7" x14ac:dyDescent="0.45">
      <c r="G1263" s="6"/>
    </row>
    <row r="1264" spans="7:7" x14ac:dyDescent="0.45">
      <c r="G1264" s="6"/>
    </row>
    <row r="1265" spans="7:7" x14ac:dyDescent="0.45">
      <c r="G1265" s="6"/>
    </row>
    <row r="1266" spans="7:7" x14ac:dyDescent="0.45">
      <c r="G1266" s="6"/>
    </row>
    <row r="1267" spans="7:7" x14ac:dyDescent="0.45">
      <c r="G1267" s="6"/>
    </row>
    <row r="1268" spans="7:7" x14ac:dyDescent="0.45">
      <c r="G1268" s="6"/>
    </row>
    <row r="1269" spans="7:7" x14ac:dyDescent="0.45">
      <c r="G1269" s="6"/>
    </row>
    <row r="1270" spans="7:7" x14ac:dyDescent="0.45">
      <c r="G1270" s="6"/>
    </row>
    <row r="1271" spans="7:7" x14ac:dyDescent="0.45">
      <c r="G1271" s="6"/>
    </row>
    <row r="1272" spans="7:7" x14ac:dyDescent="0.45">
      <c r="G1272" s="6"/>
    </row>
    <row r="1273" spans="7:7" x14ac:dyDescent="0.45">
      <c r="G1273" s="6"/>
    </row>
    <row r="1274" spans="7:7" x14ac:dyDescent="0.45">
      <c r="G1274" s="6"/>
    </row>
    <row r="1275" spans="7:7" x14ac:dyDescent="0.45">
      <c r="G1275" s="6"/>
    </row>
    <row r="1276" spans="7:7" x14ac:dyDescent="0.45">
      <c r="G1276" s="6"/>
    </row>
    <row r="1277" spans="7:7" x14ac:dyDescent="0.45">
      <c r="G1277" s="6"/>
    </row>
    <row r="1278" spans="7:7" x14ac:dyDescent="0.45">
      <c r="G1278" s="6"/>
    </row>
    <row r="1279" spans="7:7" x14ac:dyDescent="0.45">
      <c r="G1279" s="6"/>
    </row>
    <row r="1280" spans="7:7" x14ac:dyDescent="0.45">
      <c r="G1280" s="6"/>
    </row>
    <row r="1281" spans="7:7" x14ac:dyDescent="0.45">
      <c r="G1281" s="6"/>
    </row>
    <row r="1282" spans="7:7" x14ac:dyDescent="0.45">
      <c r="G1282" s="6"/>
    </row>
    <row r="1283" spans="7:7" x14ac:dyDescent="0.45">
      <c r="G1283" s="6"/>
    </row>
    <row r="1284" spans="7:7" x14ac:dyDescent="0.45">
      <c r="G1284" s="6"/>
    </row>
    <row r="1285" spans="7:7" x14ac:dyDescent="0.45">
      <c r="G1285" s="6"/>
    </row>
    <row r="1286" spans="7:7" x14ac:dyDescent="0.45">
      <c r="G1286" s="6"/>
    </row>
    <row r="1287" spans="7:7" x14ac:dyDescent="0.45">
      <c r="G1287" s="6"/>
    </row>
    <row r="1288" spans="7:7" x14ac:dyDescent="0.45">
      <c r="G1288" s="6"/>
    </row>
    <row r="1289" spans="7:7" x14ac:dyDescent="0.45">
      <c r="G1289" s="6"/>
    </row>
    <row r="1290" spans="7:7" x14ac:dyDescent="0.45">
      <c r="G1290" s="6"/>
    </row>
    <row r="1291" spans="7:7" x14ac:dyDescent="0.45">
      <c r="G1291" s="6"/>
    </row>
    <row r="1292" spans="7:7" x14ac:dyDescent="0.45">
      <c r="G1292" s="6"/>
    </row>
    <row r="1293" spans="7:7" x14ac:dyDescent="0.45">
      <c r="G1293" s="6"/>
    </row>
    <row r="1294" spans="7:7" x14ac:dyDescent="0.45">
      <c r="G1294" s="6"/>
    </row>
    <row r="1295" spans="7:7" x14ac:dyDescent="0.45">
      <c r="G1295" s="6"/>
    </row>
    <row r="1296" spans="7:7" x14ac:dyDescent="0.45">
      <c r="G1296" s="6"/>
    </row>
    <row r="1297" spans="7:7" x14ac:dyDescent="0.45">
      <c r="G1297" s="6"/>
    </row>
    <row r="1298" spans="7:7" x14ac:dyDescent="0.45">
      <c r="G1298" s="6"/>
    </row>
    <row r="1299" spans="7:7" x14ac:dyDescent="0.45">
      <c r="G1299" s="6"/>
    </row>
    <row r="1300" spans="7:7" x14ac:dyDescent="0.45">
      <c r="G1300" s="6"/>
    </row>
    <row r="1301" spans="7:7" x14ac:dyDescent="0.45">
      <c r="G1301" s="6"/>
    </row>
    <row r="1302" spans="7:7" x14ac:dyDescent="0.45">
      <c r="G1302" s="6"/>
    </row>
    <row r="1303" spans="7:7" x14ac:dyDescent="0.45">
      <c r="G1303" s="6"/>
    </row>
    <row r="1304" spans="7:7" x14ac:dyDescent="0.45">
      <c r="G1304" s="6"/>
    </row>
    <row r="1305" spans="7:7" x14ac:dyDescent="0.45">
      <c r="G1305" s="6"/>
    </row>
    <row r="1306" spans="7:7" x14ac:dyDescent="0.45">
      <c r="G1306" s="6"/>
    </row>
    <row r="1307" spans="7:7" x14ac:dyDescent="0.45">
      <c r="G1307" s="6"/>
    </row>
    <row r="1308" spans="7:7" x14ac:dyDescent="0.45">
      <c r="G1308" s="6"/>
    </row>
    <row r="1309" spans="7:7" x14ac:dyDescent="0.45">
      <c r="G1309" s="6"/>
    </row>
    <row r="1310" spans="7:7" x14ac:dyDescent="0.45">
      <c r="G1310" s="6"/>
    </row>
    <row r="1311" spans="7:7" x14ac:dyDescent="0.45">
      <c r="G1311" s="6"/>
    </row>
    <row r="1312" spans="7:7" x14ac:dyDescent="0.45">
      <c r="G1312" s="6"/>
    </row>
    <row r="1313" spans="7:7" x14ac:dyDescent="0.45">
      <c r="G1313" s="6"/>
    </row>
    <row r="1314" spans="7:7" x14ac:dyDescent="0.45">
      <c r="G1314" s="6"/>
    </row>
    <row r="1315" spans="7:7" x14ac:dyDescent="0.45">
      <c r="G1315" s="6"/>
    </row>
    <row r="1316" spans="7:7" x14ac:dyDescent="0.45">
      <c r="G1316" s="6"/>
    </row>
    <row r="1317" spans="7:7" x14ac:dyDescent="0.45">
      <c r="G1317" s="6"/>
    </row>
    <row r="1318" spans="7:7" x14ac:dyDescent="0.45">
      <c r="G1318" s="6"/>
    </row>
    <row r="1319" spans="7:7" x14ac:dyDescent="0.45">
      <c r="G1319" s="6"/>
    </row>
    <row r="1320" spans="7:7" x14ac:dyDescent="0.45">
      <c r="G1320" s="6"/>
    </row>
    <row r="1321" spans="7:7" x14ac:dyDescent="0.45">
      <c r="G1321" s="6"/>
    </row>
    <row r="1322" spans="7:7" x14ac:dyDescent="0.45">
      <c r="G1322" s="6"/>
    </row>
    <row r="1323" spans="7:7" x14ac:dyDescent="0.45">
      <c r="G1323" s="6"/>
    </row>
    <row r="1324" spans="7:7" x14ac:dyDescent="0.45">
      <c r="G1324" s="6"/>
    </row>
    <row r="1325" spans="7:7" x14ac:dyDescent="0.45">
      <c r="G1325" s="6"/>
    </row>
    <row r="1326" spans="7:7" x14ac:dyDescent="0.45">
      <c r="G1326" s="6"/>
    </row>
    <row r="1327" spans="7:7" x14ac:dyDescent="0.45">
      <c r="G1327" s="6"/>
    </row>
    <row r="1328" spans="7:7" x14ac:dyDescent="0.45">
      <c r="G1328" s="6"/>
    </row>
    <row r="1329" spans="7:7" x14ac:dyDescent="0.45">
      <c r="G1329" s="6"/>
    </row>
    <row r="1330" spans="7:7" x14ac:dyDescent="0.45">
      <c r="G1330" s="6"/>
    </row>
    <row r="1331" spans="7:7" x14ac:dyDescent="0.45">
      <c r="G1331" s="6"/>
    </row>
    <row r="1332" spans="7:7" x14ac:dyDescent="0.45">
      <c r="G1332" s="6"/>
    </row>
    <row r="1333" spans="7:7" x14ac:dyDescent="0.45">
      <c r="G1333" s="6"/>
    </row>
    <row r="1334" spans="7:7" x14ac:dyDescent="0.45">
      <c r="G1334" s="6"/>
    </row>
    <row r="1335" spans="7:7" x14ac:dyDescent="0.45">
      <c r="G1335" s="6"/>
    </row>
    <row r="1336" spans="7:7" x14ac:dyDescent="0.45">
      <c r="G1336" s="6"/>
    </row>
    <row r="1337" spans="7:7" x14ac:dyDescent="0.45">
      <c r="G1337" s="6"/>
    </row>
    <row r="1338" spans="7:7" x14ac:dyDescent="0.45">
      <c r="G1338" s="6"/>
    </row>
    <row r="1339" spans="7:7" x14ac:dyDescent="0.45">
      <c r="G1339" s="6"/>
    </row>
    <row r="1340" spans="7:7" x14ac:dyDescent="0.45">
      <c r="G1340" s="6"/>
    </row>
    <row r="1341" spans="7:7" x14ac:dyDescent="0.45">
      <c r="G1341" s="6"/>
    </row>
    <row r="1342" spans="7:7" x14ac:dyDescent="0.45">
      <c r="G1342" s="6"/>
    </row>
    <row r="1343" spans="7:7" x14ac:dyDescent="0.45">
      <c r="G1343" s="6"/>
    </row>
    <row r="1344" spans="7:7" x14ac:dyDescent="0.45">
      <c r="G1344" s="6"/>
    </row>
    <row r="1345" spans="7:7" x14ac:dyDescent="0.45">
      <c r="G1345" s="6"/>
    </row>
    <row r="1346" spans="7:7" x14ac:dyDescent="0.45">
      <c r="G1346" s="6"/>
    </row>
    <row r="1347" spans="7:7" x14ac:dyDescent="0.45">
      <c r="G1347" s="6"/>
    </row>
    <row r="1348" spans="7:7" x14ac:dyDescent="0.45">
      <c r="G1348" s="6"/>
    </row>
    <row r="1349" spans="7:7" x14ac:dyDescent="0.45">
      <c r="G1349" s="6"/>
    </row>
    <row r="1350" spans="7:7" x14ac:dyDescent="0.45">
      <c r="G1350" s="6"/>
    </row>
    <row r="1351" spans="7:7" x14ac:dyDescent="0.45">
      <c r="G1351" s="6"/>
    </row>
    <row r="1352" spans="7:7" x14ac:dyDescent="0.45">
      <c r="G1352" s="6"/>
    </row>
    <row r="1353" spans="7:7" x14ac:dyDescent="0.45">
      <c r="G1353" s="6"/>
    </row>
    <row r="1354" spans="7:7" x14ac:dyDescent="0.45">
      <c r="G1354" s="6"/>
    </row>
    <row r="1355" spans="7:7" x14ac:dyDescent="0.45">
      <c r="G1355" s="6"/>
    </row>
    <row r="1356" spans="7:7" x14ac:dyDescent="0.45">
      <c r="G1356" s="6"/>
    </row>
    <row r="1357" spans="7:7" x14ac:dyDescent="0.45">
      <c r="G1357" s="6"/>
    </row>
    <row r="1358" spans="7:7" x14ac:dyDescent="0.45">
      <c r="G1358" s="6"/>
    </row>
    <row r="1359" spans="7:7" x14ac:dyDescent="0.45">
      <c r="G1359" s="6"/>
    </row>
    <row r="1360" spans="7:7" x14ac:dyDescent="0.45">
      <c r="G1360" s="6"/>
    </row>
    <row r="1361" spans="7:7" x14ac:dyDescent="0.45">
      <c r="G1361" s="6"/>
    </row>
    <row r="1362" spans="7:7" x14ac:dyDescent="0.45">
      <c r="G1362" s="6"/>
    </row>
    <row r="1363" spans="7:7" x14ac:dyDescent="0.45">
      <c r="G1363" s="6"/>
    </row>
    <row r="1364" spans="7:7" x14ac:dyDescent="0.45">
      <c r="G1364" s="6"/>
    </row>
    <row r="1365" spans="7:7" x14ac:dyDescent="0.45">
      <c r="G1365" s="6"/>
    </row>
    <row r="1366" spans="7:7" x14ac:dyDescent="0.45">
      <c r="G1366" s="6"/>
    </row>
    <row r="1367" spans="7:7" x14ac:dyDescent="0.45">
      <c r="G1367" s="6"/>
    </row>
    <row r="1368" spans="7:7" x14ac:dyDescent="0.45">
      <c r="G1368" s="6"/>
    </row>
    <row r="1369" spans="7:7" x14ac:dyDescent="0.45">
      <c r="G1369" s="6"/>
    </row>
    <row r="1370" spans="7:7" x14ac:dyDescent="0.45">
      <c r="G1370" s="6"/>
    </row>
    <row r="1371" spans="7:7" x14ac:dyDescent="0.45">
      <c r="G1371" s="6"/>
    </row>
    <row r="1372" spans="7:7" x14ac:dyDescent="0.45">
      <c r="G1372" s="6"/>
    </row>
    <row r="1373" spans="7:7" x14ac:dyDescent="0.45">
      <c r="G1373" s="6"/>
    </row>
    <row r="1374" spans="7:7" x14ac:dyDescent="0.45">
      <c r="G1374" s="6"/>
    </row>
    <row r="1375" spans="7:7" x14ac:dyDescent="0.45">
      <c r="G1375" s="6"/>
    </row>
    <row r="1376" spans="7:7" x14ac:dyDescent="0.45">
      <c r="G1376" s="6"/>
    </row>
    <row r="1377" spans="7:7" x14ac:dyDescent="0.45">
      <c r="G1377" s="6"/>
    </row>
    <row r="1378" spans="7:7" x14ac:dyDescent="0.45">
      <c r="G1378" s="6"/>
    </row>
    <row r="1379" spans="7:7" x14ac:dyDescent="0.45">
      <c r="G1379" s="6"/>
    </row>
    <row r="1380" spans="7:7" x14ac:dyDescent="0.45">
      <c r="G1380" s="6"/>
    </row>
    <row r="1381" spans="7:7" x14ac:dyDescent="0.45">
      <c r="G1381" s="6"/>
    </row>
    <row r="1382" spans="7:7" x14ac:dyDescent="0.45">
      <c r="G1382" s="6"/>
    </row>
    <row r="1383" spans="7:7" x14ac:dyDescent="0.45">
      <c r="G1383" s="6"/>
    </row>
    <row r="1384" spans="7:7" x14ac:dyDescent="0.45">
      <c r="G1384" s="6"/>
    </row>
    <row r="1385" spans="7:7" x14ac:dyDescent="0.45">
      <c r="G1385" s="6"/>
    </row>
    <row r="1386" spans="7:7" x14ac:dyDescent="0.45">
      <c r="G1386" s="6"/>
    </row>
    <row r="1387" spans="7:7" x14ac:dyDescent="0.45">
      <c r="G1387" s="6"/>
    </row>
    <row r="1388" spans="7:7" x14ac:dyDescent="0.45">
      <c r="G1388" s="6"/>
    </row>
    <row r="1389" spans="7:7" x14ac:dyDescent="0.45">
      <c r="G1389" s="6"/>
    </row>
    <row r="1390" spans="7:7" x14ac:dyDescent="0.45">
      <c r="G1390" s="6"/>
    </row>
    <row r="1391" spans="7:7" x14ac:dyDescent="0.45">
      <c r="G1391" s="6"/>
    </row>
    <row r="1392" spans="7:7" x14ac:dyDescent="0.45">
      <c r="G1392" s="6"/>
    </row>
    <row r="1393" spans="7:7" x14ac:dyDescent="0.45">
      <c r="G1393" s="6"/>
    </row>
    <row r="1394" spans="7:7" x14ac:dyDescent="0.45">
      <c r="G1394" s="6"/>
    </row>
    <row r="1395" spans="7:7" x14ac:dyDescent="0.45">
      <c r="G1395" s="6"/>
    </row>
    <row r="1396" spans="7:7" x14ac:dyDescent="0.45">
      <c r="G1396" s="6"/>
    </row>
    <row r="1397" spans="7:7" x14ac:dyDescent="0.45">
      <c r="G1397" s="6"/>
    </row>
    <row r="1398" spans="7:7" x14ac:dyDescent="0.45">
      <c r="G1398" s="6"/>
    </row>
    <row r="1399" spans="7:7" x14ac:dyDescent="0.45">
      <c r="G1399" s="6"/>
    </row>
    <row r="1400" spans="7:7" x14ac:dyDescent="0.45">
      <c r="G1400" s="6"/>
    </row>
    <row r="1401" spans="7:7" x14ac:dyDescent="0.45">
      <c r="G1401" s="6"/>
    </row>
    <row r="1402" spans="7:7" x14ac:dyDescent="0.45">
      <c r="G1402" s="6"/>
    </row>
    <row r="1403" spans="7:7" x14ac:dyDescent="0.45">
      <c r="G1403" s="6"/>
    </row>
    <row r="1404" spans="7:7" x14ac:dyDescent="0.45">
      <c r="G1404" s="6"/>
    </row>
    <row r="1405" spans="7:7" x14ac:dyDescent="0.45">
      <c r="G1405" s="6"/>
    </row>
    <row r="1406" spans="7:7" x14ac:dyDescent="0.45">
      <c r="G1406" s="6"/>
    </row>
    <row r="1407" spans="7:7" x14ac:dyDescent="0.45">
      <c r="G1407" s="6"/>
    </row>
    <row r="1408" spans="7:7" x14ac:dyDescent="0.45">
      <c r="G1408" s="6"/>
    </row>
    <row r="1409" spans="7:7" x14ac:dyDescent="0.45">
      <c r="G1409" s="6"/>
    </row>
    <row r="1410" spans="7:7" x14ac:dyDescent="0.45">
      <c r="G1410" s="6"/>
    </row>
    <row r="1411" spans="7:7" x14ac:dyDescent="0.45">
      <c r="G1411" s="6"/>
    </row>
    <row r="1412" spans="7:7" x14ac:dyDescent="0.45">
      <c r="G1412" s="6"/>
    </row>
    <row r="1413" spans="7:7" x14ac:dyDescent="0.45">
      <c r="G1413" s="6"/>
    </row>
    <row r="1414" spans="7:7" x14ac:dyDescent="0.45">
      <c r="G1414" s="6"/>
    </row>
    <row r="1415" spans="7:7" x14ac:dyDescent="0.45">
      <c r="G1415" s="6"/>
    </row>
    <row r="1416" spans="7:7" x14ac:dyDescent="0.45">
      <c r="G1416" s="6"/>
    </row>
    <row r="1417" spans="7:7" x14ac:dyDescent="0.45">
      <c r="G1417" s="6"/>
    </row>
    <row r="1418" spans="7:7" x14ac:dyDescent="0.45">
      <c r="G1418" s="6"/>
    </row>
    <row r="1419" spans="7:7" x14ac:dyDescent="0.45">
      <c r="G1419" s="6"/>
    </row>
    <row r="1420" spans="7:7" x14ac:dyDescent="0.45">
      <c r="G1420" s="6"/>
    </row>
    <row r="1421" spans="7:7" x14ac:dyDescent="0.45">
      <c r="G1421" s="6"/>
    </row>
    <row r="1422" spans="7:7" x14ac:dyDescent="0.45">
      <c r="G1422" s="6"/>
    </row>
    <row r="1423" spans="7:7" x14ac:dyDescent="0.45">
      <c r="G1423" s="6"/>
    </row>
    <row r="1424" spans="7:7" x14ac:dyDescent="0.45">
      <c r="G1424" s="6"/>
    </row>
    <row r="1425" spans="7:7" x14ac:dyDescent="0.45">
      <c r="G1425" s="6"/>
    </row>
    <row r="1426" spans="7:7" x14ac:dyDescent="0.45">
      <c r="G1426" s="6"/>
    </row>
    <row r="1427" spans="7:7" x14ac:dyDescent="0.45">
      <c r="G1427" s="6"/>
    </row>
    <row r="1428" spans="7:7" x14ac:dyDescent="0.45">
      <c r="G1428" s="6"/>
    </row>
    <row r="1429" spans="7:7" x14ac:dyDescent="0.45">
      <c r="G1429" s="6"/>
    </row>
    <row r="1430" spans="7:7" x14ac:dyDescent="0.45">
      <c r="G1430" s="6"/>
    </row>
    <row r="1431" spans="7:7" x14ac:dyDescent="0.45">
      <c r="G1431" s="6"/>
    </row>
    <row r="1432" spans="7:7" x14ac:dyDescent="0.45">
      <c r="G1432" s="6"/>
    </row>
    <row r="1433" spans="7:7" x14ac:dyDescent="0.45">
      <c r="G1433" s="6"/>
    </row>
    <row r="1434" spans="7:7" x14ac:dyDescent="0.45">
      <c r="G1434" s="6"/>
    </row>
    <row r="1435" spans="7:7" x14ac:dyDescent="0.45">
      <c r="G1435" s="6"/>
    </row>
    <row r="1436" spans="7:7" x14ac:dyDescent="0.45">
      <c r="G1436" s="6"/>
    </row>
    <row r="1437" spans="7:7" x14ac:dyDescent="0.45">
      <c r="G1437" s="6"/>
    </row>
    <row r="1438" spans="7:7" x14ac:dyDescent="0.45">
      <c r="G1438" s="6"/>
    </row>
    <row r="1439" spans="7:7" x14ac:dyDescent="0.45">
      <c r="G1439" s="6"/>
    </row>
    <row r="1440" spans="7:7" x14ac:dyDescent="0.45">
      <c r="G1440" s="6"/>
    </row>
    <row r="1441" spans="7:7" x14ac:dyDescent="0.45">
      <c r="G1441" s="6"/>
    </row>
    <row r="1442" spans="7:7" x14ac:dyDescent="0.45">
      <c r="G1442" s="6"/>
    </row>
    <row r="1443" spans="7:7" x14ac:dyDescent="0.45">
      <c r="G1443" s="6"/>
    </row>
    <row r="1444" spans="7:7" x14ac:dyDescent="0.45">
      <c r="G1444" s="6"/>
    </row>
    <row r="1445" spans="7:7" x14ac:dyDescent="0.45">
      <c r="G1445" s="6"/>
    </row>
    <row r="1446" spans="7:7" x14ac:dyDescent="0.45">
      <c r="G1446" s="6"/>
    </row>
    <row r="1447" spans="7:7" x14ac:dyDescent="0.45">
      <c r="G1447" s="6"/>
    </row>
    <row r="1448" spans="7:7" x14ac:dyDescent="0.45">
      <c r="G1448" s="6"/>
    </row>
    <row r="1449" spans="7:7" x14ac:dyDescent="0.45">
      <c r="G1449" s="6"/>
    </row>
    <row r="1450" spans="7:7" x14ac:dyDescent="0.45">
      <c r="G1450" s="6"/>
    </row>
    <row r="1451" spans="7:7" x14ac:dyDescent="0.45">
      <c r="G1451" s="6"/>
    </row>
    <row r="1452" spans="7:7" x14ac:dyDescent="0.45">
      <c r="G1452" s="6"/>
    </row>
    <row r="1453" spans="7:7" x14ac:dyDescent="0.45">
      <c r="G1453" s="6"/>
    </row>
    <row r="1454" spans="7:7" x14ac:dyDescent="0.45">
      <c r="G1454" s="6"/>
    </row>
    <row r="1455" spans="7:7" x14ac:dyDescent="0.45">
      <c r="G1455" s="6"/>
    </row>
    <row r="1456" spans="7:7" x14ac:dyDescent="0.45">
      <c r="G1456" s="6"/>
    </row>
    <row r="1457" spans="7:7" x14ac:dyDescent="0.45">
      <c r="G1457" s="6"/>
    </row>
    <row r="1458" spans="7:7" x14ac:dyDescent="0.45">
      <c r="G1458" s="6"/>
    </row>
    <row r="1459" spans="7:7" x14ac:dyDescent="0.45">
      <c r="G1459" s="6"/>
    </row>
    <row r="1460" spans="7:7" x14ac:dyDescent="0.45">
      <c r="G1460" s="6"/>
    </row>
    <row r="1461" spans="7:7" x14ac:dyDescent="0.45">
      <c r="G1461" s="6"/>
    </row>
    <row r="1462" spans="7:7" x14ac:dyDescent="0.45">
      <c r="G1462" s="6"/>
    </row>
    <row r="1463" spans="7:7" x14ac:dyDescent="0.45">
      <c r="G1463" s="6"/>
    </row>
    <row r="1464" spans="7:7" x14ac:dyDescent="0.45">
      <c r="G1464" s="6"/>
    </row>
    <row r="1465" spans="7:7" x14ac:dyDescent="0.45">
      <c r="G1465" s="6"/>
    </row>
    <row r="1466" spans="7:7" x14ac:dyDescent="0.45">
      <c r="G1466" s="6"/>
    </row>
    <row r="1467" spans="7:7" x14ac:dyDescent="0.45">
      <c r="G1467" s="6"/>
    </row>
    <row r="1468" spans="7:7" x14ac:dyDescent="0.45">
      <c r="G1468" s="6"/>
    </row>
    <row r="1469" spans="7:7" x14ac:dyDescent="0.45">
      <c r="G1469" s="6"/>
    </row>
    <row r="1470" spans="7:7" x14ac:dyDescent="0.45">
      <c r="G1470" s="6"/>
    </row>
    <row r="1471" spans="7:7" x14ac:dyDescent="0.45">
      <c r="G1471" s="6"/>
    </row>
    <row r="1472" spans="7:7" x14ac:dyDescent="0.45">
      <c r="G1472" s="6"/>
    </row>
    <row r="1473" spans="7:7" x14ac:dyDescent="0.45">
      <c r="G1473" s="6"/>
    </row>
    <row r="1474" spans="7:7" x14ac:dyDescent="0.45">
      <c r="G1474" s="6"/>
    </row>
    <row r="1475" spans="7:7" x14ac:dyDescent="0.45">
      <c r="G1475" s="6"/>
    </row>
    <row r="1476" spans="7:7" x14ac:dyDescent="0.45">
      <c r="G1476" s="6"/>
    </row>
    <row r="1477" spans="7:7" x14ac:dyDescent="0.45">
      <c r="G1477" s="6"/>
    </row>
    <row r="1478" spans="7:7" x14ac:dyDescent="0.45">
      <c r="G1478" s="6"/>
    </row>
    <row r="1479" spans="7:7" x14ac:dyDescent="0.45">
      <c r="G1479" s="6"/>
    </row>
    <row r="1480" spans="7:7" x14ac:dyDescent="0.45">
      <c r="G1480" s="6"/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A7A9-B5B8-45D1-97AD-E618C1C96F0D}">
  <sheetPr>
    <tabColor theme="4" tint="0.59999389629810485"/>
    <pageSetUpPr fitToPage="1"/>
  </sheetPr>
  <dimension ref="A1:N44"/>
  <sheetViews>
    <sheetView zoomScale="110" zoomScaleNormal="110" workbookViewId="0">
      <pane xSplit="4" ySplit="7" topLeftCell="E14" activePane="bottomRight" state="frozen"/>
      <selection pane="topRight" activeCell="E1" sqref="E1"/>
      <selection pane="bottomLeft" activeCell="A3" sqref="A3"/>
      <selection pane="bottomRight" activeCell="K33" sqref="K33"/>
    </sheetView>
  </sheetViews>
  <sheetFormatPr defaultRowHeight="18" x14ac:dyDescent="0.45"/>
  <cols>
    <col min="1" max="1" width="9.5" customWidth="1"/>
    <col min="3" max="4" width="23.19921875" style="23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</cols>
  <sheetData>
    <row r="1" spans="1:14" ht="18.600000000000001" thickBot="1" x14ac:dyDescent="0.5">
      <c r="A1" t="s">
        <v>171</v>
      </c>
      <c r="L1" s="24" t="s">
        <v>172</v>
      </c>
    </row>
    <row r="2" spans="1:14" ht="18.600000000000001" thickBot="1" x14ac:dyDescent="0.5">
      <c r="A2" t="s">
        <v>234</v>
      </c>
      <c r="C2" s="25">
        <f>'wheel offloading'!D19</f>
        <v>44257.266157407408</v>
      </c>
      <c r="L2" s="24">
        <f>+L6*2.5</f>
        <v>497.5</v>
      </c>
    </row>
    <row r="3" spans="1:14" x14ac:dyDescent="0.45">
      <c r="A3" t="s">
        <v>235</v>
      </c>
      <c r="C3" s="26">
        <f>'wheel offloading'!D21</f>
        <v>44258.261041666665</v>
      </c>
      <c r="L3" s="24" t="s">
        <v>173</v>
      </c>
    </row>
    <row r="4" spans="1:14" x14ac:dyDescent="0.45">
      <c r="A4" t="s">
        <v>236</v>
      </c>
      <c r="C4" s="26">
        <f>'wheel offloading'!D23</f>
        <v>44259.226041666669</v>
      </c>
      <c r="L4" s="24"/>
    </row>
    <row r="5" spans="1:14" x14ac:dyDescent="0.45">
      <c r="C5" s="53"/>
      <c r="L5" s="24"/>
    </row>
    <row r="6" spans="1:14" x14ac:dyDescent="0.45">
      <c r="A6" s="68" t="s">
        <v>174</v>
      </c>
      <c r="B6" s="68"/>
      <c r="C6" s="68" t="s">
        <v>175</v>
      </c>
      <c r="D6" s="68"/>
      <c r="L6" s="24">
        <f>+SUM(L9:L33)</f>
        <v>199</v>
      </c>
    </row>
    <row r="7" spans="1:14" ht="18.600000000000001" thickBot="1" x14ac:dyDescent="0.5">
      <c r="A7" s="27" t="s">
        <v>176</v>
      </c>
      <c r="B7" s="27" t="s">
        <v>177</v>
      </c>
      <c r="C7" s="27" t="s">
        <v>176</v>
      </c>
      <c r="D7" s="27" t="s">
        <v>177</v>
      </c>
      <c r="E7" s="27" t="s">
        <v>178</v>
      </c>
      <c r="F7" s="27" t="s">
        <v>179</v>
      </c>
      <c r="G7" s="27" t="s">
        <v>180</v>
      </c>
      <c r="H7" s="27" t="s">
        <v>37</v>
      </c>
      <c r="I7" s="27"/>
      <c r="L7" s="24" t="s">
        <v>181</v>
      </c>
      <c r="N7" t="s">
        <v>181</v>
      </c>
    </row>
    <row r="8" spans="1:14" ht="18.600000000000001" thickBot="1" x14ac:dyDescent="0.5">
      <c r="A8" s="32"/>
      <c r="B8" s="33"/>
      <c r="C8" s="34">
        <f>$C$2</f>
        <v>44257.266157407408</v>
      </c>
      <c r="D8" s="34">
        <f t="shared" ref="D8:D10" si="0">C8+H8/3600/24</f>
        <v>44257.280046296299</v>
      </c>
      <c r="E8" s="35" t="str">
        <f>A2</f>
        <v># WOL#9</v>
      </c>
      <c r="F8" s="36"/>
      <c r="G8" s="52">
        <f>(C9-C8)*24*3600</f>
        <v>1800.0000002095476</v>
      </c>
      <c r="H8" s="37">
        <v>1200</v>
      </c>
      <c r="I8" s="38"/>
      <c r="K8" s="2" t="e">
        <f>+IF(G8="","",IF(VLOOKUP(G8,List!B:D,3,FALSE)=0,"",VLOOKUP(G8,List!B:D,3,FALSE)))</f>
        <v>#N/A</v>
      </c>
      <c r="L8" s="2">
        <v>0</v>
      </c>
    </row>
    <row r="9" spans="1:14" x14ac:dyDescent="0.45">
      <c r="C9" s="39">
        <f>D8+10/60/24</f>
        <v>44257.286990740744</v>
      </c>
      <c r="D9" s="40">
        <f t="shared" si="0"/>
        <v>44257.28983796297</v>
      </c>
      <c r="E9" s="2"/>
      <c r="F9" s="2" t="s">
        <v>226</v>
      </c>
      <c r="G9" s="54" t="s">
        <v>146</v>
      </c>
      <c r="H9" s="2">
        <f>VLOOKUP(G9,List!B:C,2,0)</f>
        <v>246</v>
      </c>
      <c r="I9" s="2"/>
      <c r="K9" s="2" t="str">
        <f>VLOOKUP(G9,List!B:E,4,0)</f>
        <v>dcsm-MC_ENA_MDP.cps</v>
      </c>
      <c r="L9" s="2">
        <f>VLOOKUP(G9,List!B:G,6,0)</f>
        <v>21</v>
      </c>
    </row>
    <row r="10" spans="1:14" x14ac:dyDescent="0.45">
      <c r="C10" s="28">
        <f>D9</f>
        <v>44257.28983796297</v>
      </c>
      <c r="D10" s="40">
        <f t="shared" si="0"/>
        <v>44257.295729166675</v>
      </c>
      <c r="E10" s="2"/>
      <c r="F10" s="2" t="s">
        <v>31</v>
      </c>
      <c r="G10" t="s">
        <v>191</v>
      </c>
      <c r="H10" s="2">
        <f>VLOOKUP(G10,List!B:C,2,0)</f>
        <v>509</v>
      </c>
      <c r="I10" s="2"/>
      <c r="K10" s="2" t="str">
        <f>VLOOKUP(G10,List!B:E,4,0)</f>
        <v>dcsm-EF_MDP_ON.cps</v>
      </c>
      <c r="L10" s="2">
        <f>VLOOKUP(G10,List!B:G,6,0)</f>
        <v>11</v>
      </c>
    </row>
    <row r="11" spans="1:14" x14ac:dyDescent="0.45">
      <c r="C11" s="28">
        <f t="shared" ref="C11:C17" si="1">D10</f>
        <v>44257.295729166675</v>
      </c>
      <c r="D11" s="40">
        <f t="shared" ref="D11:D12" si="2">C11+H11/3600/24</f>
        <v>44257.296215277784</v>
      </c>
      <c r="E11" s="2"/>
      <c r="F11" s="2"/>
      <c r="G11" s="2" t="s">
        <v>41</v>
      </c>
      <c r="H11" s="2">
        <f>VLOOKUP(G11,List!B:C,2,0)</f>
        <v>42</v>
      </c>
      <c r="I11" s="2"/>
      <c r="K11" s="2" t="str">
        <f>VLOOKUP(G11,List!B:E,4,0)</f>
        <v>dcsm-EF_MDP_CRUISE_SET.cps</v>
      </c>
      <c r="L11" s="2">
        <f>VLOOKUP(G11,List!B:G,6,0)</f>
        <v>2</v>
      </c>
    </row>
    <row r="12" spans="1:14" x14ac:dyDescent="0.45">
      <c r="C12" s="28">
        <f t="shared" si="1"/>
        <v>44257.296215277784</v>
      </c>
      <c r="D12" s="40">
        <f t="shared" si="2"/>
        <v>44257.296701388892</v>
      </c>
      <c r="E12" s="2"/>
      <c r="F12" s="29" t="s">
        <v>35</v>
      </c>
      <c r="G12" s="29" t="s">
        <v>36</v>
      </c>
      <c r="H12" s="2">
        <f>VLOOKUP(G12,List!B:C,2,0)</f>
        <v>42</v>
      </c>
      <c r="I12" s="29" t="s">
        <v>182</v>
      </c>
      <c r="K12" s="2" t="str">
        <f>VLOOKUP(G12,List!B:E,4,0)</f>
        <v>dcsm-EF_BUS_TLM_MODE_10.cps</v>
      </c>
      <c r="L12" s="2">
        <f>VLOOKUP(G12,List!B:G,6,0)</f>
        <v>2</v>
      </c>
    </row>
    <row r="13" spans="1:14" x14ac:dyDescent="0.45">
      <c r="C13" s="28">
        <f t="shared" si="1"/>
        <v>44257.296701388892</v>
      </c>
      <c r="D13" s="40">
        <f t="shared" ref="D13:D17" si="3">C13+H13/3600/24</f>
        <v>44257.300081018519</v>
      </c>
      <c r="E13" s="2"/>
      <c r="F13" s="72" t="s">
        <v>8</v>
      </c>
      <c r="G13" s="2" t="s">
        <v>136</v>
      </c>
      <c r="H13" s="2">
        <f>VLOOKUP(G13,List!B:C,2,0)</f>
        <v>292</v>
      </c>
      <c r="I13" s="29"/>
      <c r="K13" s="2" t="str">
        <f>VLOOKUP(G13,List!B:E,4,0)</f>
        <v>dcsm-EF_MEA1_ON_SW.cps</v>
      </c>
      <c r="L13" s="2">
        <f>VLOOKUP(G13,List!B:G,6,0)</f>
        <v>12</v>
      </c>
    </row>
    <row r="14" spans="1:14" x14ac:dyDescent="0.45">
      <c r="C14" s="28">
        <f t="shared" si="1"/>
        <v>44257.300081018519</v>
      </c>
      <c r="D14" s="40">
        <f t="shared" si="3"/>
        <v>44257.314317129632</v>
      </c>
      <c r="E14" s="2"/>
      <c r="F14" s="72"/>
      <c r="G14" s="31" t="s">
        <v>4</v>
      </c>
      <c r="H14" s="2">
        <f>VLOOKUP(G14,List!B:C,2,0)</f>
        <v>1230</v>
      </c>
      <c r="I14" s="29"/>
      <c r="K14" s="2" t="str">
        <f>VLOOKUP(G14,List!B:E,4,0)</f>
        <v>dcsm-EF_HEP_ON_START_for_TL.cps</v>
      </c>
      <c r="L14" s="2">
        <f>VLOOKUP(G14,List!B:G,6,0)</f>
        <v>34</v>
      </c>
    </row>
    <row r="15" spans="1:14" x14ac:dyDescent="0.45">
      <c r="C15" s="28">
        <f t="shared" si="1"/>
        <v>44257.314317129632</v>
      </c>
      <c r="D15" s="40">
        <f t="shared" si="3"/>
        <v>44257.334016203706</v>
      </c>
      <c r="E15" s="41"/>
      <c r="F15" s="73" t="s">
        <v>9</v>
      </c>
      <c r="G15" s="2" t="s">
        <v>130</v>
      </c>
      <c r="H15" s="2">
        <f>VLOOKUP(G15,List!B:C,2,0)</f>
        <v>1702</v>
      </c>
      <c r="I15" s="43"/>
      <c r="K15" s="2" t="str">
        <f>VLOOKUP(G15,List!B:E,4,0)</f>
        <v>dcsm-EF_MEA1_HV_ON.cps</v>
      </c>
      <c r="L15" s="2">
        <f>VLOOKUP(G15,List!B:G,6,0)</f>
        <v>27</v>
      </c>
    </row>
    <row r="16" spans="1:14" x14ac:dyDescent="0.45">
      <c r="C16" s="28">
        <f t="shared" si="1"/>
        <v>44257.334016203706</v>
      </c>
      <c r="D16" s="40">
        <f t="shared" si="3"/>
        <v>44257.337141203709</v>
      </c>
      <c r="E16" s="2"/>
      <c r="F16" s="70"/>
      <c r="G16" s="42" t="s">
        <v>12</v>
      </c>
      <c r="H16" s="2">
        <f>VLOOKUP(G16,List!B:C,2,0)</f>
        <v>270</v>
      </c>
      <c r="I16" s="29"/>
      <c r="K16" s="2" t="str">
        <f>VLOOKUP(G16,List!B:E,4,0)</f>
        <v>dcsm-EF_HEPE_HV_ON_OBS_START.cps</v>
      </c>
      <c r="L16" s="2">
        <f>VLOOKUP(G16,List!B:G,6,0)</f>
        <v>6</v>
      </c>
    </row>
    <row r="17" spans="1:12" x14ac:dyDescent="0.45">
      <c r="C17" s="28">
        <f t="shared" si="1"/>
        <v>44257.337141203709</v>
      </c>
      <c r="D17" s="40">
        <f t="shared" si="3"/>
        <v>44257.337627314817</v>
      </c>
      <c r="E17" s="2"/>
      <c r="F17" s="29" t="s">
        <v>33</v>
      </c>
      <c r="G17" s="29" t="s">
        <v>34</v>
      </c>
      <c r="H17" s="2">
        <f>VLOOKUP(G17,List!B:C,2,0)</f>
        <v>42</v>
      </c>
      <c r="I17" s="29" t="s">
        <v>183</v>
      </c>
      <c r="K17" s="2" t="str">
        <f>VLOOKUP(G17,List!B:E,4,0)</f>
        <v>dcsm-EF_BUS_TLM_MODE_5.cps</v>
      </c>
      <c r="L17" s="2">
        <f>VLOOKUP(G17,List!B:G,6,0)</f>
        <v>2</v>
      </c>
    </row>
    <row r="18" spans="1:12" x14ac:dyDescent="0.45">
      <c r="C18" s="44">
        <f t="shared" ref="C18" si="4">D17</f>
        <v>44257.337627314817</v>
      </c>
      <c r="D18" s="44">
        <f>C19</f>
        <v>44258.256250000006</v>
      </c>
      <c r="E18" s="45" t="s">
        <v>237</v>
      </c>
      <c r="F18" s="46"/>
      <c r="G18" s="46"/>
      <c r="H18" s="47">
        <f>(D18-C18)*3600*24</f>
        <v>79369.000000320375</v>
      </c>
      <c r="I18" s="46">
        <f>H18/3600</f>
        <v>22.046944444533437</v>
      </c>
      <c r="K18" t="str">
        <f>+IF(G18="","",IF(VLOOKUP(G18,[1]List!B:D,3,FALSE)=0,"",VLOOKUP(G18,[1]List!B:D,3,FALSE)))</f>
        <v/>
      </c>
      <c r="L18" s="2">
        <v>0</v>
      </c>
    </row>
    <row r="19" spans="1:12" x14ac:dyDescent="0.45">
      <c r="C19" s="28">
        <f t="shared" ref="C19:C21" si="5">D19-H19/3600/24</f>
        <v>44258.256250000006</v>
      </c>
      <c r="D19" s="28">
        <f t="shared" ref="D19:D20" si="6">C20</f>
        <v>44258.256736111114</v>
      </c>
      <c r="E19" s="2"/>
      <c r="F19" s="29" t="s">
        <v>35</v>
      </c>
      <c r="G19" s="29" t="s">
        <v>36</v>
      </c>
      <c r="H19" s="2">
        <f>VLOOKUP(G19,List!B:C,2,0)</f>
        <v>42</v>
      </c>
      <c r="I19" s="29" t="s">
        <v>182</v>
      </c>
      <c r="K19" s="2" t="str">
        <f>VLOOKUP(G19,List!B:E,4,0)</f>
        <v>dcsm-EF_BUS_TLM_MODE_10.cps</v>
      </c>
      <c r="L19" s="2">
        <f>VLOOKUP(G19,List!B:G,6,0)</f>
        <v>2</v>
      </c>
    </row>
    <row r="20" spans="1:12" x14ac:dyDescent="0.45">
      <c r="C20" s="28">
        <f t="shared" si="5"/>
        <v>44258.256736111114</v>
      </c>
      <c r="D20" s="28">
        <f t="shared" si="6"/>
        <v>44258.258935185186</v>
      </c>
      <c r="E20" s="2"/>
      <c r="F20" s="72" t="s">
        <v>14</v>
      </c>
      <c r="G20" s="29" t="s">
        <v>15</v>
      </c>
      <c r="H20" s="2">
        <f>VLOOKUP(G20,List!B:C,2,0)</f>
        <v>190</v>
      </c>
      <c r="I20" s="29"/>
      <c r="K20" s="2" t="str">
        <f>VLOOKUP(G20,List!B:E,4,0)</f>
        <v>dcsm-EF_HEPE_HV_OFF_OBS_OFF.cps</v>
      </c>
      <c r="L20" s="2">
        <f>VLOOKUP(G20,List!B:G,6,0)</f>
        <v>5</v>
      </c>
    </row>
    <row r="21" spans="1:12" ht="18.600000000000001" thickBot="1" x14ac:dyDescent="0.5">
      <c r="C21" s="28">
        <f t="shared" si="5"/>
        <v>44258.258935185186</v>
      </c>
      <c r="D21" s="28">
        <f>C22</f>
        <v>44258.261041666665</v>
      </c>
      <c r="E21" s="2"/>
      <c r="F21" s="72"/>
      <c r="G21" s="58" t="s">
        <v>143</v>
      </c>
      <c r="H21" s="59">
        <f>VLOOKUP(G21,List!B:C,2,0)</f>
        <v>182</v>
      </c>
      <c r="I21" s="60"/>
      <c r="J21" s="61"/>
      <c r="K21" s="59" t="str">
        <f>VLOOKUP(G21,List!B:E,4,0)</f>
        <v>dcsm-EF_MEA1_HV_OFF.cps</v>
      </c>
      <c r="L21" s="2">
        <f>VLOOKUP(G21,List!B:G,6,0)</f>
        <v>10</v>
      </c>
    </row>
    <row r="22" spans="1:12" ht="18.600000000000001" thickBot="1" x14ac:dyDescent="0.5">
      <c r="A22" s="32"/>
      <c r="B22" s="33"/>
      <c r="C22" s="34">
        <f>$C$3</f>
        <v>44258.261041666665</v>
      </c>
      <c r="D22" s="34">
        <f t="shared" ref="D22:D25" si="7">C22+H22/3600/24</f>
        <v>44258.274930555555</v>
      </c>
      <c r="E22" s="35" t="str">
        <f>A3</f>
        <v># WOL#10</v>
      </c>
      <c r="F22" s="36"/>
      <c r="G22" s="66">
        <f>(C23-D21)*24*3600</f>
        <v>1800.0000002095476</v>
      </c>
      <c r="H22" s="37">
        <v>1200</v>
      </c>
      <c r="I22" s="38"/>
      <c r="K22" s="2" t="e">
        <f>+IF(G22="","",IF(VLOOKUP(G22,List!B:D,3,FALSE)=0,"",VLOOKUP(G22,List!B:D,3,FALSE)))</f>
        <v>#N/A</v>
      </c>
      <c r="L22" s="2">
        <v>0</v>
      </c>
    </row>
    <row r="23" spans="1:12" x14ac:dyDescent="0.45">
      <c r="C23" s="39">
        <f>D22+10/60/24</f>
        <v>44258.281875000001</v>
      </c>
      <c r="D23" s="40">
        <f t="shared" si="7"/>
        <v>44258.301574074074</v>
      </c>
      <c r="E23" s="41"/>
      <c r="F23" s="71" t="s">
        <v>9</v>
      </c>
      <c r="G23" s="2" t="s">
        <v>130</v>
      </c>
      <c r="H23" s="2">
        <f>VLOOKUP(G23,List!B:C,2,0)</f>
        <v>1702</v>
      </c>
      <c r="I23" s="43"/>
      <c r="K23" s="2" t="str">
        <f>VLOOKUP(G23,List!B:E,4,0)</f>
        <v>dcsm-EF_MEA1_HV_ON.cps</v>
      </c>
      <c r="L23" s="2">
        <f>VLOOKUP(G23,List!B:G,6,0)</f>
        <v>27</v>
      </c>
    </row>
    <row r="24" spans="1:12" x14ac:dyDescent="0.45">
      <c r="C24" s="28">
        <f>D23</f>
        <v>44258.301574074074</v>
      </c>
      <c r="D24" s="28">
        <f t="shared" si="7"/>
        <v>44258.304699074077</v>
      </c>
      <c r="E24" s="2"/>
      <c r="F24" s="70"/>
      <c r="G24" s="42" t="s">
        <v>12</v>
      </c>
      <c r="H24" s="2">
        <f>VLOOKUP(G24,List!B:C,2,0)</f>
        <v>270</v>
      </c>
      <c r="I24" s="29"/>
      <c r="K24" s="2" t="str">
        <f>VLOOKUP(G24,List!B:E,4,0)</f>
        <v>dcsm-EF_HEPE_HV_ON_OBS_START.cps</v>
      </c>
      <c r="L24" s="2">
        <f>VLOOKUP(G24,List!B:G,6,0)</f>
        <v>6</v>
      </c>
    </row>
    <row r="25" spans="1:12" x14ac:dyDescent="0.45">
      <c r="C25" s="28">
        <f t="shared" ref="C25:C26" si="8">D24</f>
        <v>44258.304699074077</v>
      </c>
      <c r="D25" s="28">
        <f t="shared" si="7"/>
        <v>44258.305185185185</v>
      </c>
      <c r="E25" s="2"/>
      <c r="F25" s="29" t="s">
        <v>33</v>
      </c>
      <c r="G25" s="29" t="s">
        <v>34</v>
      </c>
      <c r="H25" s="2">
        <f>VLOOKUP(G25,List!B:C,2,0)</f>
        <v>42</v>
      </c>
      <c r="I25" s="29" t="s">
        <v>183</v>
      </c>
      <c r="K25" s="2" t="str">
        <f>VLOOKUP(G25,List!B:E,4,0)</f>
        <v>dcsm-EF_BUS_TLM_MODE_5.cps</v>
      </c>
      <c r="L25" s="2">
        <f>VLOOKUP(G25,List!B:G,6,0)</f>
        <v>2</v>
      </c>
    </row>
    <row r="26" spans="1:12" x14ac:dyDescent="0.45">
      <c r="C26" s="44">
        <f t="shared" si="8"/>
        <v>44258.305185185185</v>
      </c>
      <c r="D26" s="44">
        <f>C27</f>
        <v>44259.217152777783</v>
      </c>
      <c r="E26" s="45" t="s">
        <v>238</v>
      </c>
      <c r="F26" s="46"/>
      <c r="G26" s="46"/>
      <c r="H26" s="47">
        <f>(D26-C26)*3600*24</f>
        <v>78794.00000043679</v>
      </c>
      <c r="I26" s="46">
        <f>H26/3600</f>
        <v>21.887222222343553</v>
      </c>
      <c r="K26" t="str">
        <f>+IF(G26="","",IF(VLOOKUP(G26,[1]List!B:D,3,FALSE)=0,"",VLOOKUP(G26,[1]List!B:D,3,FALSE)))</f>
        <v/>
      </c>
      <c r="L26" s="2">
        <v>0</v>
      </c>
    </row>
    <row r="27" spans="1:12" x14ac:dyDescent="0.45">
      <c r="C27" s="28">
        <f t="shared" ref="C27:C29" si="9">D27-H27/3600/24</f>
        <v>44259.217152777783</v>
      </c>
      <c r="D27" s="28">
        <f t="shared" ref="D27:D28" si="10">C28</f>
        <v>44259.217638888891</v>
      </c>
      <c r="E27" s="2"/>
      <c r="F27" s="29" t="s">
        <v>35</v>
      </c>
      <c r="G27" s="29" t="s">
        <v>36</v>
      </c>
      <c r="H27" s="2">
        <f>VLOOKUP(G27,List!B:C,2,0)</f>
        <v>42</v>
      </c>
      <c r="I27" s="29" t="s">
        <v>182</v>
      </c>
      <c r="K27" s="2" t="str">
        <f>VLOOKUP(G27,List!B:E,4,0)</f>
        <v>dcsm-EF_BUS_TLM_MODE_10.cps</v>
      </c>
      <c r="L27" s="2">
        <f>VLOOKUP(G27,List!B:G,6,0)</f>
        <v>2</v>
      </c>
    </row>
    <row r="28" spans="1:12" x14ac:dyDescent="0.45">
      <c r="C28" s="28">
        <f t="shared" si="9"/>
        <v>44259.217638888891</v>
      </c>
      <c r="D28" s="28">
        <f t="shared" si="10"/>
        <v>44259.219837962963</v>
      </c>
      <c r="E28" s="2"/>
      <c r="F28" s="72" t="s">
        <v>14</v>
      </c>
      <c r="G28" s="29" t="s">
        <v>15</v>
      </c>
      <c r="H28" s="2">
        <f>VLOOKUP(G28,List!B:C,2,0)</f>
        <v>190</v>
      </c>
      <c r="I28" s="29"/>
      <c r="K28" s="2" t="str">
        <f>VLOOKUP(G28,List!B:E,4,0)</f>
        <v>dcsm-EF_HEPE_HV_OFF_OBS_OFF.cps</v>
      </c>
      <c r="L28" s="2">
        <f>VLOOKUP(G28,List!B:G,6,0)</f>
        <v>5</v>
      </c>
    </row>
    <row r="29" spans="1:12" x14ac:dyDescent="0.45">
      <c r="C29" s="28">
        <f t="shared" si="9"/>
        <v>44259.219837962963</v>
      </c>
      <c r="D29" s="28">
        <f>C30</f>
        <v>44259.221990740742</v>
      </c>
      <c r="E29" s="2"/>
      <c r="F29" s="72"/>
      <c r="G29" s="30" t="s">
        <v>132</v>
      </c>
      <c r="H29" s="2">
        <f>VLOOKUP(G29,List!B:C,2,0)</f>
        <v>186</v>
      </c>
      <c r="I29" s="29"/>
      <c r="K29" s="2" t="str">
        <f>VLOOKUP(G29,List!B:E,4,0)</f>
        <v>dcsm-EF_MEA1_HV_SCAN_OFF.cps</v>
      </c>
      <c r="L29" s="2">
        <f>VLOOKUP(G29,List!B:G,6,0)</f>
        <v>12</v>
      </c>
    </row>
    <row r="30" spans="1:12" x14ac:dyDescent="0.45">
      <c r="A30" s="55"/>
      <c r="B30" s="56"/>
      <c r="C30" s="28">
        <f t="shared" ref="C30:C32" si="11">D30-H30/3600/24</f>
        <v>44259.221990740742</v>
      </c>
      <c r="D30" s="28">
        <f t="shared" ref="D30:D31" si="12">C31</f>
        <v>44259.222800925927</v>
      </c>
      <c r="E30" s="51"/>
      <c r="F30" s="69" t="s">
        <v>227</v>
      </c>
      <c r="G30" s="29" t="s">
        <v>20</v>
      </c>
      <c r="H30" s="29">
        <f>VLOOKUP(G30,[2]List!B:C,2,0)</f>
        <v>70</v>
      </c>
      <c r="I30" s="48"/>
      <c r="K30" s="2" t="str">
        <f>VLOOKUP(G30,[2]List!B:E,4,0)</f>
        <v>dcsm-EF_HEPE_OFF_STOP.cps</v>
      </c>
      <c r="L30" s="57">
        <f>VLOOKUP(G30,[2]List!B:G,6,0)</f>
        <v>4</v>
      </c>
    </row>
    <row r="31" spans="1:12" x14ac:dyDescent="0.45">
      <c r="A31" s="55"/>
      <c r="B31" s="56"/>
      <c r="C31" s="28">
        <f t="shared" si="11"/>
        <v>44259.222800925927</v>
      </c>
      <c r="D31" s="28">
        <f t="shared" si="12"/>
        <v>44259.224652777782</v>
      </c>
      <c r="E31" s="51"/>
      <c r="F31" s="70"/>
      <c r="G31" s="29" t="s">
        <v>134</v>
      </c>
      <c r="H31" s="29">
        <f>VLOOKUP(G31,[2]List!B:C,2,0)</f>
        <v>160</v>
      </c>
      <c r="I31" s="48"/>
      <c r="K31" s="2" t="str">
        <f>VLOOKUP(G31,[2]List!B:E,4,0)</f>
        <v>dcsm-EF_MEA1_OFF.cps</v>
      </c>
      <c r="L31" s="57">
        <f>VLOOKUP(G31,[2]List!B:G,6,0)</f>
        <v>4</v>
      </c>
    </row>
    <row r="32" spans="1:12" ht="18.600000000000001" thickBot="1" x14ac:dyDescent="0.5">
      <c r="C32" s="28">
        <f t="shared" si="11"/>
        <v>44259.224652777782</v>
      </c>
      <c r="D32" s="28">
        <f>C33</f>
        <v>44259.226041666669</v>
      </c>
      <c r="E32" s="2"/>
      <c r="F32" s="29" t="s">
        <v>27</v>
      </c>
      <c r="G32" t="s">
        <v>206</v>
      </c>
      <c r="H32" s="2">
        <f>VLOOKUP(G32,List!B:C,2,0)</f>
        <v>120</v>
      </c>
      <c r="I32" s="29"/>
      <c r="K32" s="2" t="str">
        <f>VLOOKUP(G32,List!B:E,4,0)</f>
        <v>dcsm-EF_MDP_POWEROFF.cps</v>
      </c>
      <c r="L32" s="2">
        <f>VLOOKUP(G32,List!B:G,6,0)</f>
        <v>3</v>
      </c>
    </row>
    <row r="33" spans="1:12" ht="18.600000000000001" thickBot="1" x14ac:dyDescent="0.5">
      <c r="A33" s="32"/>
      <c r="B33" s="33"/>
      <c r="C33" s="34">
        <f>$C$4</f>
        <v>44259.226041666669</v>
      </c>
      <c r="D33" s="34">
        <f t="shared" ref="D33" si="13">C33+H33/3600/24</f>
        <v>44259.239930555559</v>
      </c>
      <c r="E33" s="35" t="str">
        <f>A4</f>
        <v># WOL#11</v>
      </c>
      <c r="F33" s="36"/>
      <c r="G33" s="36" t="e">
        <f>(#REF!-#REF!)*24*3600</f>
        <v>#REF!</v>
      </c>
      <c r="H33" s="37">
        <v>1200</v>
      </c>
      <c r="I33" s="38"/>
      <c r="K33" t="e">
        <f>+IF(G33="","",IF(VLOOKUP(G33,List!B:D,3,FALSE)=0,"",VLOOKUP(G33,List!B:D,3,FALSE)))</f>
        <v>#REF!</v>
      </c>
      <c r="L33" s="2">
        <v>0</v>
      </c>
    </row>
    <row r="35" spans="1:12" x14ac:dyDescent="0.45">
      <c r="C35"/>
      <c r="D35"/>
    </row>
    <row r="36" spans="1:12" x14ac:dyDescent="0.45">
      <c r="C36"/>
      <c r="D36"/>
    </row>
    <row r="37" spans="1:12" x14ac:dyDescent="0.45">
      <c r="C37"/>
      <c r="D37"/>
    </row>
    <row r="38" spans="1:12" x14ac:dyDescent="0.45">
      <c r="C38"/>
      <c r="D38"/>
    </row>
    <row r="39" spans="1:12" x14ac:dyDescent="0.45">
      <c r="C39"/>
      <c r="D39"/>
    </row>
    <row r="40" spans="1:12" x14ac:dyDescent="0.45">
      <c r="C40"/>
      <c r="D40"/>
    </row>
    <row r="41" spans="1:12" x14ac:dyDescent="0.45">
      <c r="C41"/>
      <c r="D41"/>
    </row>
    <row r="42" spans="1:12" x14ac:dyDescent="0.45">
      <c r="C42"/>
      <c r="D42"/>
    </row>
    <row r="43" spans="1:12" x14ac:dyDescent="0.45">
      <c r="C43"/>
      <c r="D43"/>
    </row>
    <row r="44" spans="1:12" x14ac:dyDescent="0.45">
      <c r="C44"/>
      <c r="D44"/>
    </row>
  </sheetData>
  <mergeCells count="8">
    <mergeCell ref="F30:F31"/>
    <mergeCell ref="A6:B6"/>
    <mergeCell ref="C6:D6"/>
    <mergeCell ref="F23:F24"/>
    <mergeCell ref="F28:F29"/>
    <mergeCell ref="F15:F16"/>
    <mergeCell ref="F20:F21"/>
    <mergeCell ref="F13:F14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F704-952E-4241-BC84-88A6035928BB}">
  <sheetPr>
    <tabColor theme="4" tint="0.59999389629810485"/>
    <pageSetUpPr fitToPage="1"/>
  </sheetPr>
  <dimension ref="A1:N33"/>
  <sheetViews>
    <sheetView zoomScale="110" zoomScaleNormal="110" workbookViewId="0">
      <pane xSplit="4" ySplit="7" topLeftCell="E15" activePane="bottomRight" state="frozen"/>
      <selection pane="topRight" activeCell="E1" sqref="E1"/>
      <selection pane="bottomLeft" activeCell="A3" sqref="A3"/>
      <selection pane="bottomRight" activeCell="K34" sqref="K34"/>
    </sheetView>
  </sheetViews>
  <sheetFormatPr defaultRowHeight="18" x14ac:dyDescent="0.45"/>
  <cols>
    <col min="3" max="4" width="23.19921875" style="23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</cols>
  <sheetData>
    <row r="1" spans="1:14" x14ac:dyDescent="0.45">
      <c r="A1" t="s">
        <v>171</v>
      </c>
      <c r="L1" s="24" t="s">
        <v>172</v>
      </c>
    </row>
    <row r="2" spans="1:14" x14ac:dyDescent="0.45">
      <c r="A2" t="s">
        <v>236</v>
      </c>
      <c r="C2" s="26">
        <f>'wheel offloading'!D23</f>
        <v>44259.226041666669</v>
      </c>
      <c r="L2" s="24">
        <f>+L6*2.5</f>
        <v>497.5</v>
      </c>
    </row>
    <row r="3" spans="1:14" x14ac:dyDescent="0.45">
      <c r="A3" t="s">
        <v>239</v>
      </c>
      <c r="C3" s="26">
        <f>'wheel offloading'!D25</f>
        <v>44259.951840277776</v>
      </c>
      <c r="L3" s="24" t="s">
        <v>173</v>
      </c>
    </row>
    <row r="4" spans="1:14" x14ac:dyDescent="0.45">
      <c r="A4" t="s">
        <v>240</v>
      </c>
      <c r="C4" s="26">
        <f>'wheel offloading'!D27</f>
        <v>44260.685104166667</v>
      </c>
      <c r="L4" s="24"/>
    </row>
    <row r="5" spans="1:14" x14ac:dyDescent="0.45">
      <c r="C5" s="53"/>
      <c r="L5" s="24"/>
    </row>
    <row r="6" spans="1:14" x14ac:dyDescent="0.45">
      <c r="A6" s="68" t="s">
        <v>174</v>
      </c>
      <c r="B6" s="68"/>
      <c r="C6" s="68" t="s">
        <v>175</v>
      </c>
      <c r="D6" s="68"/>
      <c r="L6" s="24">
        <f>+SUM(L9:L33)</f>
        <v>199</v>
      </c>
    </row>
    <row r="7" spans="1:14" ht="18.600000000000001" thickBot="1" x14ac:dyDescent="0.5">
      <c r="A7" s="27" t="s">
        <v>176</v>
      </c>
      <c r="B7" s="27" t="s">
        <v>177</v>
      </c>
      <c r="C7" s="27" t="s">
        <v>176</v>
      </c>
      <c r="D7" s="27" t="s">
        <v>177</v>
      </c>
      <c r="E7" s="27" t="s">
        <v>178</v>
      </c>
      <c r="F7" s="27" t="s">
        <v>179</v>
      </c>
      <c r="G7" s="27" t="s">
        <v>180</v>
      </c>
      <c r="H7" s="27" t="s">
        <v>37</v>
      </c>
      <c r="I7" s="27"/>
      <c r="L7" s="24" t="s">
        <v>181</v>
      </c>
      <c r="N7" t="s">
        <v>181</v>
      </c>
    </row>
    <row r="8" spans="1:14" ht="18.600000000000001" thickBot="1" x14ac:dyDescent="0.5">
      <c r="A8" s="32"/>
      <c r="B8" s="33"/>
      <c r="C8" s="34">
        <f>$C$2</f>
        <v>44259.226041666669</v>
      </c>
      <c r="D8" s="34">
        <f t="shared" ref="D8:D17" si="0">C8+H8/3600/24</f>
        <v>44259.239930555559</v>
      </c>
      <c r="E8" s="35" t="str">
        <f>A2</f>
        <v># WOL#11</v>
      </c>
      <c r="F8" s="36"/>
      <c r="G8" s="66">
        <f>(C9-C8)*24*3600</f>
        <v>1800.0000002095476</v>
      </c>
      <c r="H8" s="37">
        <v>1200</v>
      </c>
      <c r="I8" s="38"/>
      <c r="K8" s="2" t="e">
        <f>+IF(G8="","",IF(VLOOKUP(G8,List!B:D,3,FALSE)=0,"",VLOOKUP(G8,List!B:D,3,FALSE)))</f>
        <v>#N/A</v>
      </c>
      <c r="L8" s="2">
        <v>0</v>
      </c>
    </row>
    <row r="9" spans="1:14" x14ac:dyDescent="0.45">
      <c r="C9" s="39">
        <f>D8+10/60/24</f>
        <v>44259.246875000004</v>
      </c>
      <c r="D9" s="40">
        <f t="shared" si="0"/>
        <v>44259.24972222223</v>
      </c>
      <c r="E9" s="2"/>
      <c r="F9" s="2" t="s">
        <v>226</v>
      </c>
      <c r="G9" s="54" t="s">
        <v>146</v>
      </c>
      <c r="H9" s="2">
        <f>VLOOKUP(G9,List!B:C,2,0)</f>
        <v>246</v>
      </c>
      <c r="I9" s="2"/>
      <c r="K9" s="2" t="str">
        <f>VLOOKUP(G9,List!B:E,4,0)</f>
        <v>dcsm-MC_ENA_MDP.cps</v>
      </c>
      <c r="L9" s="2">
        <f>VLOOKUP(G9,List!B:G,6,0)</f>
        <v>21</v>
      </c>
    </row>
    <row r="10" spans="1:14" x14ac:dyDescent="0.45">
      <c r="C10" s="28">
        <f>D9</f>
        <v>44259.24972222223</v>
      </c>
      <c r="D10" s="40">
        <f t="shared" si="0"/>
        <v>44259.255613425936</v>
      </c>
      <c r="E10" s="2"/>
      <c r="F10" s="2" t="s">
        <v>31</v>
      </c>
      <c r="G10" t="s">
        <v>191</v>
      </c>
      <c r="H10" s="2">
        <f>VLOOKUP(G10,List!B:C,2,0)</f>
        <v>509</v>
      </c>
      <c r="I10" s="2"/>
      <c r="K10" s="2" t="str">
        <f>VLOOKUP(G10,List!B:E,4,0)</f>
        <v>dcsm-EF_MDP_ON.cps</v>
      </c>
      <c r="L10" s="2">
        <f>VLOOKUP(G10,List!B:G,6,0)</f>
        <v>11</v>
      </c>
    </row>
    <row r="11" spans="1:14" x14ac:dyDescent="0.45">
      <c r="C11" s="28">
        <f t="shared" ref="C11:C18" si="1">D10</f>
        <v>44259.255613425936</v>
      </c>
      <c r="D11" s="40">
        <f t="shared" si="0"/>
        <v>44259.256099537044</v>
      </c>
      <c r="E11" s="2"/>
      <c r="F11" s="2"/>
      <c r="G11" s="2" t="s">
        <v>41</v>
      </c>
      <c r="H11" s="2">
        <f>VLOOKUP(G11,List!B:C,2,0)</f>
        <v>42</v>
      </c>
      <c r="I11" s="2"/>
      <c r="K11" s="2" t="str">
        <f>VLOOKUP(G11,List!B:E,4,0)</f>
        <v>dcsm-EF_MDP_CRUISE_SET.cps</v>
      </c>
      <c r="L11" s="2">
        <f>VLOOKUP(G11,List!B:G,6,0)</f>
        <v>2</v>
      </c>
    </row>
    <row r="12" spans="1:14" x14ac:dyDescent="0.45">
      <c r="C12" s="28">
        <f t="shared" si="1"/>
        <v>44259.256099537044</v>
      </c>
      <c r="D12" s="40">
        <f t="shared" si="0"/>
        <v>44259.256585648152</v>
      </c>
      <c r="E12" s="2"/>
      <c r="F12" s="29" t="s">
        <v>35</v>
      </c>
      <c r="G12" s="29" t="s">
        <v>36</v>
      </c>
      <c r="H12" s="2">
        <f>VLOOKUP(G12,List!B:C,2,0)</f>
        <v>42</v>
      </c>
      <c r="I12" s="29" t="s">
        <v>182</v>
      </c>
      <c r="K12" s="2" t="str">
        <f>VLOOKUP(G12,List!B:E,4,0)</f>
        <v>dcsm-EF_BUS_TLM_MODE_10.cps</v>
      </c>
      <c r="L12" s="2">
        <f>VLOOKUP(G12,List!B:G,6,0)</f>
        <v>2</v>
      </c>
    </row>
    <row r="13" spans="1:14" x14ac:dyDescent="0.45">
      <c r="C13" s="28">
        <f t="shared" si="1"/>
        <v>44259.256585648152</v>
      </c>
      <c r="D13" s="40">
        <f t="shared" si="0"/>
        <v>44259.259965277779</v>
      </c>
      <c r="E13" s="2"/>
      <c r="F13" s="72" t="s">
        <v>8</v>
      </c>
      <c r="G13" s="2" t="s">
        <v>136</v>
      </c>
      <c r="H13" s="2">
        <f>VLOOKUP(G13,List!B:C,2,0)</f>
        <v>292</v>
      </c>
      <c r="I13" s="29"/>
      <c r="K13" s="2" t="str">
        <f>VLOOKUP(G13,List!B:E,4,0)</f>
        <v>dcsm-EF_MEA1_ON_SW.cps</v>
      </c>
      <c r="L13" s="2">
        <f>VLOOKUP(G13,List!B:G,6,0)</f>
        <v>12</v>
      </c>
    </row>
    <row r="14" spans="1:14" x14ac:dyDescent="0.45">
      <c r="C14" s="28">
        <f t="shared" si="1"/>
        <v>44259.259965277779</v>
      </c>
      <c r="D14" s="40">
        <f t="shared" si="0"/>
        <v>44259.274201388893</v>
      </c>
      <c r="E14" s="2"/>
      <c r="F14" s="72"/>
      <c r="G14" s="31" t="s">
        <v>4</v>
      </c>
      <c r="H14" s="2">
        <f>VLOOKUP(G14,List!B:C,2,0)</f>
        <v>1230</v>
      </c>
      <c r="I14" s="29"/>
      <c r="K14" s="2" t="str">
        <f>VLOOKUP(G14,List!B:E,4,0)</f>
        <v>dcsm-EF_HEP_ON_START_for_TL.cps</v>
      </c>
      <c r="L14" s="2">
        <f>VLOOKUP(G14,List!B:G,6,0)</f>
        <v>34</v>
      </c>
    </row>
    <row r="15" spans="1:14" x14ac:dyDescent="0.45">
      <c r="C15" s="28">
        <f t="shared" si="1"/>
        <v>44259.274201388893</v>
      </c>
      <c r="D15" s="40">
        <f t="shared" si="0"/>
        <v>44259.293900462966</v>
      </c>
      <c r="E15" s="41"/>
      <c r="F15" s="73" t="s">
        <v>9</v>
      </c>
      <c r="G15" s="2" t="s">
        <v>130</v>
      </c>
      <c r="H15" s="2">
        <f>VLOOKUP(G15,List!B:C,2,0)</f>
        <v>1702</v>
      </c>
      <c r="I15" s="43"/>
      <c r="K15" s="2" t="str">
        <f>VLOOKUP(G15,List!B:E,4,0)</f>
        <v>dcsm-EF_MEA1_HV_ON.cps</v>
      </c>
      <c r="L15" s="2">
        <f>VLOOKUP(G15,List!B:G,6,0)</f>
        <v>27</v>
      </c>
    </row>
    <row r="16" spans="1:14" x14ac:dyDescent="0.45">
      <c r="C16" s="28">
        <f t="shared" si="1"/>
        <v>44259.293900462966</v>
      </c>
      <c r="D16" s="40">
        <f t="shared" si="0"/>
        <v>44259.297025462969</v>
      </c>
      <c r="E16" s="2"/>
      <c r="F16" s="70"/>
      <c r="G16" s="42" t="s">
        <v>12</v>
      </c>
      <c r="H16" s="2">
        <f>VLOOKUP(G16,List!B:C,2,0)</f>
        <v>270</v>
      </c>
      <c r="I16" s="29"/>
      <c r="K16" s="2" t="str">
        <f>VLOOKUP(G16,List!B:E,4,0)</f>
        <v>dcsm-EF_HEPE_HV_ON_OBS_START.cps</v>
      </c>
      <c r="L16" s="2">
        <f>VLOOKUP(G16,List!B:G,6,0)</f>
        <v>6</v>
      </c>
    </row>
    <row r="17" spans="1:12" x14ac:dyDescent="0.45">
      <c r="C17" s="28">
        <f t="shared" si="1"/>
        <v>44259.297025462969</v>
      </c>
      <c r="D17" s="40">
        <f t="shared" si="0"/>
        <v>44259.297511574077</v>
      </c>
      <c r="E17" s="2"/>
      <c r="F17" s="29" t="s">
        <v>33</v>
      </c>
      <c r="G17" s="29" t="s">
        <v>34</v>
      </c>
      <c r="H17" s="2">
        <f>VLOOKUP(G17,List!B:C,2,0)</f>
        <v>42</v>
      </c>
      <c r="I17" s="29" t="s">
        <v>183</v>
      </c>
      <c r="K17" s="2" t="str">
        <f>VLOOKUP(G17,List!B:E,4,0)</f>
        <v>dcsm-EF_BUS_TLM_MODE_5.cps</v>
      </c>
      <c r="L17" s="2">
        <f>VLOOKUP(G17,List!B:G,6,0)</f>
        <v>2</v>
      </c>
    </row>
    <row r="18" spans="1:12" x14ac:dyDescent="0.45">
      <c r="C18" s="44">
        <f t="shared" si="1"/>
        <v>44259.297511574077</v>
      </c>
      <c r="D18" s="44">
        <f>C19</f>
        <v>44259.947048611117</v>
      </c>
      <c r="E18" s="45" t="s">
        <v>241</v>
      </c>
      <c r="F18" s="46"/>
      <c r="G18" s="46"/>
      <c r="H18" s="47">
        <f>(D18-C18)*3600*24</f>
        <v>56120.000000204891</v>
      </c>
      <c r="I18" s="46">
        <f>H18/3600</f>
        <v>15.588888888945803</v>
      </c>
      <c r="K18" t="str">
        <f>+IF(G18="","",IF(VLOOKUP(G18,[1]List!B:D,3,FALSE)=0,"",VLOOKUP(G18,[1]List!B:D,3,FALSE)))</f>
        <v/>
      </c>
      <c r="L18" s="2">
        <v>0</v>
      </c>
    </row>
    <row r="19" spans="1:12" x14ac:dyDescent="0.45">
      <c r="C19" s="28">
        <f t="shared" ref="C19:C21" si="2">D19-H19/3600/24</f>
        <v>44259.947048611117</v>
      </c>
      <c r="D19" s="28">
        <f t="shared" ref="D19:D20" si="3">C20</f>
        <v>44259.947534722225</v>
      </c>
      <c r="E19" s="2"/>
      <c r="F19" s="29" t="s">
        <v>35</v>
      </c>
      <c r="G19" s="29" t="s">
        <v>36</v>
      </c>
      <c r="H19" s="2">
        <f>VLOOKUP(G19,List!B:C,2,0)</f>
        <v>42</v>
      </c>
      <c r="I19" s="29" t="s">
        <v>182</v>
      </c>
      <c r="K19" s="2" t="str">
        <f>VLOOKUP(G19,List!B:E,4,0)</f>
        <v>dcsm-EF_BUS_TLM_MODE_10.cps</v>
      </c>
      <c r="L19" s="2">
        <f>VLOOKUP(G19,List!B:G,6,0)</f>
        <v>2</v>
      </c>
    </row>
    <row r="20" spans="1:12" x14ac:dyDescent="0.45">
      <c r="C20" s="28">
        <f t="shared" si="2"/>
        <v>44259.947534722225</v>
      </c>
      <c r="D20" s="28">
        <f t="shared" si="3"/>
        <v>44259.949733796297</v>
      </c>
      <c r="E20" s="2"/>
      <c r="F20" s="72" t="s">
        <v>14</v>
      </c>
      <c r="G20" s="29" t="s">
        <v>15</v>
      </c>
      <c r="H20" s="2">
        <f>VLOOKUP(G20,List!B:C,2,0)</f>
        <v>190</v>
      </c>
      <c r="I20" s="29"/>
      <c r="K20" s="2" t="str">
        <f>VLOOKUP(G20,List!B:E,4,0)</f>
        <v>dcsm-EF_HEPE_HV_OFF_OBS_OFF.cps</v>
      </c>
      <c r="L20" s="2">
        <f>VLOOKUP(G20,List!B:G,6,0)</f>
        <v>5</v>
      </c>
    </row>
    <row r="21" spans="1:12" ht="18.600000000000001" thickBot="1" x14ac:dyDescent="0.5">
      <c r="C21" s="28">
        <f t="shared" si="2"/>
        <v>44259.949733796297</v>
      </c>
      <c r="D21" s="28">
        <f>C22</f>
        <v>44259.951840277776</v>
      </c>
      <c r="E21" s="2"/>
      <c r="F21" s="72"/>
      <c r="G21" s="58" t="s">
        <v>143</v>
      </c>
      <c r="H21" s="59">
        <f>VLOOKUP(G21,List!B:C,2,0)</f>
        <v>182</v>
      </c>
      <c r="I21" s="60"/>
      <c r="J21" s="61"/>
      <c r="K21" s="59" t="str">
        <f>VLOOKUP(G21,List!B:E,4,0)</f>
        <v>dcsm-EF_MEA1_HV_OFF.cps</v>
      </c>
      <c r="L21" s="2">
        <f>VLOOKUP(G21,List!B:G,6,0)</f>
        <v>10</v>
      </c>
    </row>
    <row r="22" spans="1:12" ht="18.600000000000001" thickBot="1" x14ac:dyDescent="0.5">
      <c r="A22" s="32"/>
      <c r="B22" s="33"/>
      <c r="C22" s="34">
        <f>$C$3</f>
        <v>44259.951840277776</v>
      </c>
      <c r="D22" s="34">
        <f t="shared" ref="D22:D25" si="4">C22+H22/3600/24</f>
        <v>44259.965729166666</v>
      </c>
      <c r="E22" s="35" t="str">
        <f>A3</f>
        <v># WOL#12</v>
      </c>
      <c r="F22" s="36"/>
      <c r="G22" s="66">
        <f>(C23-D21)*24*3600</f>
        <v>1800.0000002095476</v>
      </c>
      <c r="H22" s="37">
        <v>1200</v>
      </c>
      <c r="I22" s="38"/>
      <c r="K22" s="2" t="e">
        <f>+IF(G22="","",IF(VLOOKUP(G22,List!B:D,3,FALSE)=0,"",VLOOKUP(G22,List!B:D,3,FALSE)))</f>
        <v>#N/A</v>
      </c>
      <c r="L22" s="2">
        <v>0</v>
      </c>
    </row>
    <row r="23" spans="1:12" x14ac:dyDescent="0.45">
      <c r="C23" s="39">
        <f>D22+10/60/24</f>
        <v>44259.972673611112</v>
      </c>
      <c r="D23" s="40">
        <f t="shared" si="4"/>
        <v>44259.992372685185</v>
      </c>
      <c r="E23" s="41"/>
      <c r="F23" s="71" t="s">
        <v>9</v>
      </c>
      <c r="G23" s="2" t="s">
        <v>130</v>
      </c>
      <c r="H23" s="2">
        <f>VLOOKUP(G23,List!B:C,2,0)</f>
        <v>1702</v>
      </c>
      <c r="I23" s="43"/>
      <c r="K23" s="2" t="str">
        <f>VLOOKUP(G23,List!B:E,4,0)</f>
        <v>dcsm-EF_MEA1_HV_ON.cps</v>
      </c>
      <c r="L23" s="2">
        <f>VLOOKUP(G23,List!B:G,6,0)</f>
        <v>27</v>
      </c>
    </row>
    <row r="24" spans="1:12" x14ac:dyDescent="0.45">
      <c r="C24" s="28">
        <f>D23</f>
        <v>44259.992372685185</v>
      </c>
      <c r="D24" s="28">
        <f t="shared" si="4"/>
        <v>44259.995497685188</v>
      </c>
      <c r="E24" s="2"/>
      <c r="F24" s="70"/>
      <c r="G24" s="42" t="s">
        <v>12</v>
      </c>
      <c r="H24" s="2">
        <f>VLOOKUP(G24,List!B:C,2,0)</f>
        <v>270</v>
      </c>
      <c r="I24" s="29"/>
      <c r="K24" s="2" t="str">
        <f>VLOOKUP(G24,List!B:E,4,0)</f>
        <v>dcsm-EF_HEPE_HV_ON_OBS_START.cps</v>
      </c>
      <c r="L24" s="2">
        <f>VLOOKUP(G24,List!B:G,6,0)</f>
        <v>6</v>
      </c>
    </row>
    <row r="25" spans="1:12" x14ac:dyDescent="0.45">
      <c r="C25" s="28">
        <f t="shared" ref="C25:C26" si="5">D24</f>
        <v>44259.995497685188</v>
      </c>
      <c r="D25" s="28">
        <f t="shared" si="4"/>
        <v>44259.995983796296</v>
      </c>
      <c r="E25" s="2"/>
      <c r="F25" s="29" t="s">
        <v>33</v>
      </c>
      <c r="G25" s="29" t="s">
        <v>34</v>
      </c>
      <c r="H25" s="2">
        <f>VLOOKUP(G25,List!B:C,2,0)</f>
        <v>42</v>
      </c>
      <c r="I25" s="29" t="s">
        <v>183</v>
      </c>
      <c r="K25" s="2" t="str">
        <f>VLOOKUP(G25,List!B:E,4,0)</f>
        <v>dcsm-EF_BUS_TLM_MODE_5.cps</v>
      </c>
      <c r="L25" s="2">
        <f>VLOOKUP(G25,List!B:G,6,0)</f>
        <v>2</v>
      </c>
    </row>
    <row r="26" spans="1:12" x14ac:dyDescent="0.45">
      <c r="C26" s="44">
        <f t="shared" si="5"/>
        <v>44259.995983796296</v>
      </c>
      <c r="D26" s="44">
        <f>C27</f>
        <v>44260.676215277781</v>
      </c>
      <c r="E26" s="45" t="s">
        <v>242</v>
      </c>
      <c r="F26" s="46"/>
      <c r="G26" s="46"/>
      <c r="H26" s="47">
        <f>(D26-C26)*3600*24</f>
        <v>58772.000000299886</v>
      </c>
      <c r="I26" s="46">
        <f>H26/3600</f>
        <v>16.325555555638857</v>
      </c>
      <c r="K26" t="str">
        <f>+IF(G26="","",IF(VLOOKUP(G26,[1]List!B:D,3,FALSE)=0,"",VLOOKUP(G26,[1]List!B:D,3,FALSE)))</f>
        <v/>
      </c>
      <c r="L26" s="2">
        <v>0</v>
      </c>
    </row>
    <row r="27" spans="1:12" x14ac:dyDescent="0.45">
      <c r="C27" s="28">
        <f t="shared" ref="C27:C29" si="6">D27-H27/3600/24</f>
        <v>44260.676215277781</v>
      </c>
      <c r="D27" s="28">
        <f t="shared" ref="D27:D28" si="7">C28</f>
        <v>44260.676701388889</v>
      </c>
      <c r="E27" s="2"/>
      <c r="F27" s="29" t="s">
        <v>35</v>
      </c>
      <c r="G27" s="29" t="s">
        <v>36</v>
      </c>
      <c r="H27" s="2">
        <f>VLOOKUP(G27,List!B:C,2,0)</f>
        <v>42</v>
      </c>
      <c r="I27" s="29" t="s">
        <v>182</v>
      </c>
      <c r="K27" s="2" t="str">
        <f>VLOOKUP(G27,List!B:E,4,0)</f>
        <v>dcsm-EF_BUS_TLM_MODE_10.cps</v>
      </c>
      <c r="L27" s="2">
        <f>VLOOKUP(G27,List!B:G,6,0)</f>
        <v>2</v>
      </c>
    </row>
    <row r="28" spans="1:12" x14ac:dyDescent="0.45">
      <c r="C28" s="28">
        <f t="shared" si="6"/>
        <v>44260.676701388889</v>
      </c>
      <c r="D28" s="28">
        <f t="shared" si="7"/>
        <v>44260.678900462961</v>
      </c>
      <c r="E28" s="2"/>
      <c r="F28" s="72" t="s">
        <v>14</v>
      </c>
      <c r="G28" s="29" t="s">
        <v>15</v>
      </c>
      <c r="H28" s="2">
        <f>VLOOKUP(G28,List!B:C,2,0)</f>
        <v>190</v>
      </c>
      <c r="I28" s="29"/>
      <c r="K28" s="2" t="str">
        <f>VLOOKUP(G28,List!B:E,4,0)</f>
        <v>dcsm-EF_HEPE_HV_OFF_OBS_OFF.cps</v>
      </c>
      <c r="L28" s="2">
        <f>VLOOKUP(G28,List!B:G,6,0)</f>
        <v>5</v>
      </c>
    </row>
    <row r="29" spans="1:12" x14ac:dyDescent="0.45">
      <c r="C29" s="28">
        <f t="shared" si="6"/>
        <v>44260.678900462961</v>
      </c>
      <c r="D29" s="28">
        <f>C30</f>
        <v>44260.68105324074</v>
      </c>
      <c r="E29" s="2"/>
      <c r="F29" s="72"/>
      <c r="G29" s="30" t="s">
        <v>132</v>
      </c>
      <c r="H29" s="2">
        <f>VLOOKUP(G29,List!B:C,2,0)</f>
        <v>186</v>
      </c>
      <c r="I29" s="29"/>
      <c r="K29" s="2" t="str">
        <f>VLOOKUP(G29,List!B:E,4,0)</f>
        <v>dcsm-EF_MEA1_HV_SCAN_OFF.cps</v>
      </c>
      <c r="L29" s="2">
        <f>VLOOKUP(G29,List!B:G,6,0)</f>
        <v>12</v>
      </c>
    </row>
    <row r="30" spans="1:12" x14ac:dyDescent="0.45">
      <c r="A30" s="55"/>
      <c r="B30" s="56"/>
      <c r="C30" s="28">
        <f t="shared" ref="C30:C32" si="8">D30-H30/3600/24</f>
        <v>44260.68105324074</v>
      </c>
      <c r="D30" s="28">
        <f t="shared" ref="D30:D31" si="9">C31</f>
        <v>44260.681863425925</v>
      </c>
      <c r="E30" s="51"/>
      <c r="F30" s="69" t="s">
        <v>227</v>
      </c>
      <c r="G30" s="29" t="s">
        <v>20</v>
      </c>
      <c r="H30" s="29">
        <f>VLOOKUP(G30,[2]List!B:C,2,0)</f>
        <v>70</v>
      </c>
      <c r="I30" s="48"/>
      <c r="K30" s="2" t="str">
        <f>VLOOKUP(G30,[2]List!B:E,4,0)</f>
        <v>dcsm-EF_HEPE_OFF_STOP.cps</v>
      </c>
      <c r="L30" s="57">
        <f>VLOOKUP(G30,[2]List!B:G,6,0)</f>
        <v>4</v>
      </c>
    </row>
    <row r="31" spans="1:12" x14ac:dyDescent="0.45">
      <c r="A31" s="55"/>
      <c r="B31" s="56"/>
      <c r="C31" s="28">
        <f t="shared" si="8"/>
        <v>44260.681863425925</v>
      </c>
      <c r="D31" s="28">
        <f t="shared" si="9"/>
        <v>44260.683715277781</v>
      </c>
      <c r="E31" s="51"/>
      <c r="F31" s="70"/>
      <c r="G31" s="29" t="s">
        <v>134</v>
      </c>
      <c r="H31" s="29">
        <f>VLOOKUP(G31,[2]List!B:C,2,0)</f>
        <v>160</v>
      </c>
      <c r="I31" s="48"/>
      <c r="K31" s="2" t="str">
        <f>VLOOKUP(G31,[2]List!B:E,4,0)</f>
        <v>dcsm-EF_MEA1_OFF.cps</v>
      </c>
      <c r="L31" s="57">
        <f>VLOOKUP(G31,[2]List!B:G,6,0)</f>
        <v>4</v>
      </c>
    </row>
    <row r="32" spans="1:12" ht="18.600000000000001" thickBot="1" x14ac:dyDescent="0.5">
      <c r="C32" s="28">
        <f t="shared" si="8"/>
        <v>44260.683715277781</v>
      </c>
      <c r="D32" s="28">
        <f>C33</f>
        <v>44260.685104166667</v>
      </c>
      <c r="E32" s="2"/>
      <c r="F32" s="29" t="s">
        <v>27</v>
      </c>
      <c r="G32" t="s">
        <v>206</v>
      </c>
      <c r="H32" s="2">
        <f>VLOOKUP(G32,List!B:C,2,0)</f>
        <v>120</v>
      </c>
      <c r="I32" s="29"/>
      <c r="K32" s="2" t="str">
        <f>VLOOKUP(G32,List!B:E,4,0)</f>
        <v>dcsm-EF_MDP_POWEROFF.cps</v>
      </c>
      <c r="L32" s="2">
        <f>VLOOKUP(G32,List!B:G,6,0)</f>
        <v>3</v>
      </c>
    </row>
    <row r="33" spans="1:12" ht="18.600000000000001" thickBot="1" x14ac:dyDescent="0.5">
      <c r="A33" s="32"/>
      <c r="B33" s="33"/>
      <c r="C33" s="34">
        <f>$C$4</f>
        <v>44260.685104166667</v>
      </c>
      <c r="D33" s="34">
        <f t="shared" ref="D33" si="10">C33+H33/3600/24</f>
        <v>44260.698993055557</v>
      </c>
      <c r="E33" s="35" t="str">
        <f>A4</f>
        <v># WOL#13</v>
      </c>
      <c r="F33" s="36"/>
      <c r="G33" s="36" t="e">
        <f>(#REF!-#REF!)*24*3600</f>
        <v>#REF!</v>
      </c>
      <c r="H33" s="37">
        <v>1200</v>
      </c>
      <c r="I33" s="38"/>
      <c r="K33" t="e">
        <f>+IF(G33="","",IF(VLOOKUP(G33,List!B:D,3,FALSE)=0,"",VLOOKUP(G33,List!B:D,3,FALSE)))</f>
        <v>#REF!</v>
      </c>
      <c r="L33" s="2">
        <v>0</v>
      </c>
    </row>
  </sheetData>
  <mergeCells count="8">
    <mergeCell ref="F28:F29"/>
    <mergeCell ref="F30:F31"/>
    <mergeCell ref="A6:B6"/>
    <mergeCell ref="C6:D6"/>
    <mergeCell ref="F13:F14"/>
    <mergeCell ref="F15:F16"/>
    <mergeCell ref="F20:F21"/>
    <mergeCell ref="F23:F24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A3DB-0B3D-444C-9B60-D185327CFD45}">
  <sheetPr>
    <tabColor theme="4" tint="0.59999389629810485"/>
    <pageSetUpPr fitToPage="1"/>
  </sheetPr>
  <dimension ref="A1:N36"/>
  <sheetViews>
    <sheetView tabSelected="1" zoomScale="110" zoomScaleNormal="110" workbookViewId="0">
      <pane xSplit="4" ySplit="7" topLeftCell="E8" activePane="bottomRight" state="frozen"/>
      <selection pane="topRight" activeCell="E1" sqref="E1"/>
      <selection pane="bottomLeft" activeCell="A3" sqref="A3"/>
      <selection pane="bottomRight" activeCell="H35" sqref="H35"/>
    </sheetView>
  </sheetViews>
  <sheetFormatPr defaultRowHeight="18" x14ac:dyDescent="0.45"/>
  <cols>
    <col min="3" max="4" width="23.19921875" style="23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</cols>
  <sheetData>
    <row r="1" spans="1:14" x14ac:dyDescent="0.45">
      <c r="A1" t="s">
        <v>171</v>
      </c>
      <c r="L1" s="24" t="s">
        <v>172</v>
      </c>
    </row>
    <row r="2" spans="1:14" x14ac:dyDescent="0.45">
      <c r="A2" t="s">
        <v>240</v>
      </c>
      <c r="C2" s="26">
        <f>'wheel offloading'!D27</f>
        <v>44260.685104166667</v>
      </c>
      <c r="L2" s="24">
        <f>+L6*2.5</f>
        <v>497.5</v>
      </c>
    </row>
    <row r="3" spans="1:14" x14ac:dyDescent="0.45">
      <c r="A3" t="s">
        <v>243</v>
      </c>
      <c r="C3" s="26">
        <f>'wheel offloading'!D29</f>
        <v>44261.696736111109</v>
      </c>
      <c r="L3" s="24" t="s">
        <v>173</v>
      </c>
    </row>
    <row r="4" spans="1:14" x14ac:dyDescent="0.45">
      <c r="A4" t="s">
        <v>244</v>
      </c>
      <c r="C4" s="26">
        <f>'wheel offloading'!D31</f>
        <v>44262.825833333336</v>
      </c>
      <c r="L4" s="24"/>
    </row>
    <row r="5" spans="1:14" x14ac:dyDescent="0.45">
      <c r="C5" s="53"/>
      <c r="L5" s="24"/>
    </row>
    <row r="6" spans="1:14" x14ac:dyDescent="0.45">
      <c r="A6" s="68" t="s">
        <v>174</v>
      </c>
      <c r="B6" s="68"/>
      <c r="C6" s="68" t="s">
        <v>175</v>
      </c>
      <c r="D6" s="68"/>
      <c r="L6" s="24">
        <f>+SUM(L9:L33)</f>
        <v>199</v>
      </c>
    </row>
    <row r="7" spans="1:14" ht="18.600000000000001" thickBot="1" x14ac:dyDescent="0.5">
      <c r="A7" s="27" t="s">
        <v>176</v>
      </c>
      <c r="B7" s="27" t="s">
        <v>177</v>
      </c>
      <c r="C7" s="27" t="s">
        <v>176</v>
      </c>
      <c r="D7" s="27" t="s">
        <v>177</v>
      </c>
      <c r="E7" s="27" t="s">
        <v>178</v>
      </c>
      <c r="F7" s="27" t="s">
        <v>179</v>
      </c>
      <c r="G7" s="27" t="s">
        <v>180</v>
      </c>
      <c r="H7" s="27" t="s">
        <v>37</v>
      </c>
      <c r="I7" s="27"/>
      <c r="L7" s="24" t="s">
        <v>181</v>
      </c>
      <c r="N7" t="s">
        <v>181</v>
      </c>
    </row>
    <row r="8" spans="1:14" ht="18.600000000000001" thickBot="1" x14ac:dyDescent="0.5">
      <c r="A8" s="32"/>
      <c r="B8" s="33"/>
      <c r="C8" s="34">
        <f>$C$2</f>
        <v>44260.685104166667</v>
      </c>
      <c r="D8" s="34">
        <f t="shared" ref="D8:D17" si="0">C8+H8/3600/24</f>
        <v>44260.698993055557</v>
      </c>
      <c r="E8" s="35" t="str">
        <f>A2</f>
        <v># WOL#13</v>
      </c>
      <c r="F8" s="36"/>
      <c r="G8" s="66">
        <f>(C9-C8)*24*3600</f>
        <v>1800.0000002095476</v>
      </c>
      <c r="H8" s="37">
        <v>1200</v>
      </c>
      <c r="I8" s="38"/>
      <c r="K8" s="2" t="e">
        <f>+IF(G8="","",IF(VLOOKUP(G8,List!B:D,3,FALSE)=0,"",VLOOKUP(G8,List!B:D,3,FALSE)))</f>
        <v>#N/A</v>
      </c>
      <c r="L8" s="2">
        <v>0</v>
      </c>
    </row>
    <row r="9" spans="1:14" x14ac:dyDescent="0.45">
      <c r="C9" s="39">
        <f>D8+10/60/24</f>
        <v>44260.705937500003</v>
      </c>
      <c r="D9" s="40">
        <f t="shared" si="0"/>
        <v>44260.708784722228</v>
      </c>
      <c r="E9" s="2"/>
      <c r="F9" s="2" t="s">
        <v>226</v>
      </c>
      <c r="G9" s="54" t="s">
        <v>146</v>
      </c>
      <c r="H9" s="2">
        <f>VLOOKUP(G9,List!B:C,2,0)</f>
        <v>246</v>
      </c>
      <c r="I9" s="2"/>
      <c r="K9" s="2" t="str">
        <f>VLOOKUP(G9,List!B:E,4,0)</f>
        <v>dcsm-MC_ENA_MDP.cps</v>
      </c>
      <c r="L9" s="2">
        <f>VLOOKUP(G9,List!B:G,6,0)</f>
        <v>21</v>
      </c>
    </row>
    <row r="10" spans="1:14" x14ac:dyDescent="0.45">
      <c r="C10" s="28">
        <f>D9</f>
        <v>44260.708784722228</v>
      </c>
      <c r="D10" s="40">
        <f t="shared" si="0"/>
        <v>44260.714675925934</v>
      </c>
      <c r="E10" s="2"/>
      <c r="F10" s="2" t="s">
        <v>31</v>
      </c>
      <c r="G10" t="s">
        <v>191</v>
      </c>
      <c r="H10" s="2">
        <f>VLOOKUP(G10,List!B:C,2,0)</f>
        <v>509</v>
      </c>
      <c r="I10" s="2"/>
      <c r="K10" s="2" t="str">
        <f>VLOOKUP(G10,List!B:E,4,0)</f>
        <v>dcsm-EF_MDP_ON.cps</v>
      </c>
      <c r="L10" s="2">
        <f>VLOOKUP(G10,List!B:G,6,0)</f>
        <v>11</v>
      </c>
    </row>
    <row r="11" spans="1:14" x14ac:dyDescent="0.45">
      <c r="C11" s="28">
        <f t="shared" ref="C11:C18" si="1">D10</f>
        <v>44260.714675925934</v>
      </c>
      <c r="D11" s="40">
        <f t="shared" si="0"/>
        <v>44260.715162037042</v>
      </c>
      <c r="E11" s="2"/>
      <c r="F11" s="2"/>
      <c r="G11" s="2" t="s">
        <v>41</v>
      </c>
      <c r="H11" s="2">
        <f>VLOOKUP(G11,List!B:C,2,0)</f>
        <v>42</v>
      </c>
      <c r="I11" s="2"/>
      <c r="K11" s="2" t="str">
        <f>VLOOKUP(G11,List!B:E,4,0)</f>
        <v>dcsm-EF_MDP_CRUISE_SET.cps</v>
      </c>
      <c r="L11" s="2">
        <f>VLOOKUP(G11,List!B:G,6,0)</f>
        <v>2</v>
      </c>
    </row>
    <row r="12" spans="1:14" x14ac:dyDescent="0.45">
      <c r="C12" s="28">
        <f t="shared" si="1"/>
        <v>44260.715162037042</v>
      </c>
      <c r="D12" s="40">
        <f t="shared" si="0"/>
        <v>44260.715648148151</v>
      </c>
      <c r="E12" s="2"/>
      <c r="F12" s="29" t="s">
        <v>35</v>
      </c>
      <c r="G12" s="29" t="s">
        <v>36</v>
      </c>
      <c r="H12" s="2">
        <f>VLOOKUP(G12,List!B:C,2,0)</f>
        <v>42</v>
      </c>
      <c r="I12" s="29" t="s">
        <v>182</v>
      </c>
      <c r="K12" s="2" t="str">
        <f>VLOOKUP(G12,List!B:E,4,0)</f>
        <v>dcsm-EF_BUS_TLM_MODE_10.cps</v>
      </c>
      <c r="L12" s="2">
        <f>VLOOKUP(G12,List!B:G,6,0)</f>
        <v>2</v>
      </c>
    </row>
    <row r="13" spans="1:14" x14ac:dyDescent="0.45">
      <c r="C13" s="28">
        <f t="shared" si="1"/>
        <v>44260.715648148151</v>
      </c>
      <c r="D13" s="40">
        <f t="shared" si="0"/>
        <v>44260.719027777777</v>
      </c>
      <c r="E13" s="2"/>
      <c r="F13" s="72" t="s">
        <v>8</v>
      </c>
      <c r="G13" s="2" t="s">
        <v>136</v>
      </c>
      <c r="H13" s="2">
        <f>VLOOKUP(G13,List!B:C,2,0)</f>
        <v>292</v>
      </c>
      <c r="I13" s="29"/>
      <c r="K13" s="2" t="str">
        <f>VLOOKUP(G13,List!B:E,4,0)</f>
        <v>dcsm-EF_MEA1_ON_SW.cps</v>
      </c>
      <c r="L13" s="2">
        <f>VLOOKUP(G13,List!B:G,6,0)</f>
        <v>12</v>
      </c>
    </row>
    <row r="14" spans="1:14" x14ac:dyDescent="0.45">
      <c r="C14" s="28">
        <f t="shared" si="1"/>
        <v>44260.719027777777</v>
      </c>
      <c r="D14" s="40">
        <f t="shared" si="0"/>
        <v>44260.733263888891</v>
      </c>
      <c r="E14" s="2"/>
      <c r="F14" s="72"/>
      <c r="G14" s="31" t="s">
        <v>4</v>
      </c>
      <c r="H14" s="2">
        <f>VLOOKUP(G14,List!B:C,2,0)</f>
        <v>1230</v>
      </c>
      <c r="I14" s="29"/>
      <c r="K14" s="2" t="str">
        <f>VLOOKUP(G14,List!B:E,4,0)</f>
        <v>dcsm-EF_HEP_ON_START_for_TL.cps</v>
      </c>
      <c r="L14" s="2">
        <f>VLOOKUP(G14,List!B:G,6,0)</f>
        <v>34</v>
      </c>
    </row>
    <row r="15" spans="1:14" x14ac:dyDescent="0.45">
      <c r="C15" s="28">
        <f t="shared" si="1"/>
        <v>44260.733263888891</v>
      </c>
      <c r="D15" s="40">
        <f t="shared" si="0"/>
        <v>44260.752962962964</v>
      </c>
      <c r="E15" s="41"/>
      <c r="F15" s="73" t="s">
        <v>9</v>
      </c>
      <c r="G15" s="2" t="s">
        <v>130</v>
      </c>
      <c r="H15" s="2">
        <f>VLOOKUP(G15,List!B:C,2,0)</f>
        <v>1702</v>
      </c>
      <c r="I15" s="43"/>
      <c r="K15" s="2" t="str">
        <f>VLOOKUP(G15,List!B:E,4,0)</f>
        <v>dcsm-EF_MEA1_HV_ON.cps</v>
      </c>
      <c r="L15" s="2">
        <f>VLOOKUP(G15,List!B:G,6,0)</f>
        <v>27</v>
      </c>
    </row>
    <row r="16" spans="1:14" x14ac:dyDescent="0.45">
      <c r="C16" s="28">
        <f t="shared" si="1"/>
        <v>44260.752962962964</v>
      </c>
      <c r="D16" s="40">
        <f t="shared" si="0"/>
        <v>44260.756087962967</v>
      </c>
      <c r="E16" s="2"/>
      <c r="F16" s="70"/>
      <c r="G16" s="42" t="s">
        <v>12</v>
      </c>
      <c r="H16" s="2">
        <f>VLOOKUP(G16,List!B:C,2,0)</f>
        <v>270</v>
      </c>
      <c r="I16" s="29"/>
      <c r="K16" s="2" t="str">
        <f>VLOOKUP(G16,List!B:E,4,0)</f>
        <v>dcsm-EF_HEPE_HV_ON_OBS_START.cps</v>
      </c>
      <c r="L16" s="2">
        <f>VLOOKUP(G16,List!B:G,6,0)</f>
        <v>6</v>
      </c>
    </row>
    <row r="17" spans="1:12" x14ac:dyDescent="0.45">
      <c r="C17" s="28">
        <f t="shared" si="1"/>
        <v>44260.756087962967</v>
      </c>
      <c r="D17" s="40">
        <f t="shared" si="0"/>
        <v>44260.756574074076</v>
      </c>
      <c r="E17" s="2"/>
      <c r="F17" s="29" t="s">
        <v>33</v>
      </c>
      <c r="G17" s="29" t="s">
        <v>34</v>
      </c>
      <c r="H17" s="2">
        <f>VLOOKUP(G17,List!B:C,2,0)</f>
        <v>42</v>
      </c>
      <c r="I17" s="29" t="s">
        <v>183</v>
      </c>
      <c r="K17" s="2" t="str">
        <f>VLOOKUP(G17,List!B:E,4,0)</f>
        <v>dcsm-EF_BUS_TLM_MODE_5.cps</v>
      </c>
      <c r="L17" s="2">
        <f>VLOOKUP(G17,List!B:G,6,0)</f>
        <v>2</v>
      </c>
    </row>
    <row r="18" spans="1:12" x14ac:dyDescent="0.45">
      <c r="C18" s="44">
        <f t="shared" si="1"/>
        <v>44260.756574074076</v>
      </c>
      <c r="D18" s="44">
        <f>C19</f>
        <v>44261.69194444445</v>
      </c>
      <c r="E18" s="45" t="s">
        <v>245</v>
      </c>
      <c r="F18" s="46"/>
      <c r="G18" s="46"/>
      <c r="H18" s="47">
        <f>(D18-C18)*3600*24</f>
        <v>80816.000000364147</v>
      </c>
      <c r="I18" s="46">
        <f>H18/3600</f>
        <v>22.448888888990041</v>
      </c>
      <c r="K18" t="str">
        <f>+IF(G18="","",IF(VLOOKUP(G18,[1]List!B:D,3,FALSE)=0,"",VLOOKUP(G18,[1]List!B:D,3,FALSE)))</f>
        <v/>
      </c>
      <c r="L18" s="2">
        <v>0</v>
      </c>
    </row>
    <row r="19" spans="1:12" x14ac:dyDescent="0.45">
      <c r="C19" s="28">
        <f t="shared" ref="C19:C21" si="2">D19-H19/3600/24</f>
        <v>44261.69194444445</v>
      </c>
      <c r="D19" s="28">
        <f t="shared" ref="D19:D20" si="3">C20</f>
        <v>44261.692430555559</v>
      </c>
      <c r="E19" s="2"/>
      <c r="F19" s="29" t="s">
        <v>35</v>
      </c>
      <c r="G19" s="29" t="s">
        <v>36</v>
      </c>
      <c r="H19" s="2">
        <f>VLOOKUP(G19,List!B:C,2,0)</f>
        <v>42</v>
      </c>
      <c r="I19" s="29" t="s">
        <v>182</v>
      </c>
      <c r="K19" s="2" t="str">
        <f>VLOOKUP(G19,List!B:E,4,0)</f>
        <v>dcsm-EF_BUS_TLM_MODE_10.cps</v>
      </c>
      <c r="L19" s="2">
        <f>VLOOKUP(G19,List!B:G,6,0)</f>
        <v>2</v>
      </c>
    </row>
    <row r="20" spans="1:12" x14ac:dyDescent="0.45">
      <c r="C20" s="28">
        <f t="shared" si="2"/>
        <v>44261.692430555559</v>
      </c>
      <c r="D20" s="28">
        <f t="shared" si="3"/>
        <v>44261.69462962963</v>
      </c>
      <c r="E20" s="2"/>
      <c r="F20" s="72" t="s">
        <v>14</v>
      </c>
      <c r="G20" s="29" t="s">
        <v>15</v>
      </c>
      <c r="H20" s="2">
        <f>VLOOKUP(G20,List!B:C,2,0)</f>
        <v>190</v>
      </c>
      <c r="I20" s="29"/>
      <c r="K20" s="2" t="str">
        <f>VLOOKUP(G20,List!B:E,4,0)</f>
        <v>dcsm-EF_HEPE_HV_OFF_OBS_OFF.cps</v>
      </c>
      <c r="L20" s="2">
        <f>VLOOKUP(G20,List!B:G,6,0)</f>
        <v>5</v>
      </c>
    </row>
    <row r="21" spans="1:12" ht="18.600000000000001" thickBot="1" x14ac:dyDescent="0.5">
      <c r="C21" s="28">
        <f t="shared" si="2"/>
        <v>44261.69462962963</v>
      </c>
      <c r="D21" s="28">
        <f>C22</f>
        <v>44261.696736111109</v>
      </c>
      <c r="E21" s="2"/>
      <c r="F21" s="72"/>
      <c r="G21" s="58" t="s">
        <v>143</v>
      </c>
      <c r="H21" s="59">
        <f>VLOOKUP(G21,List!B:C,2,0)</f>
        <v>182</v>
      </c>
      <c r="I21" s="60"/>
      <c r="J21" s="61"/>
      <c r="K21" s="59" t="str">
        <f>VLOOKUP(G21,List!B:E,4,0)</f>
        <v>dcsm-EF_MEA1_HV_OFF.cps</v>
      </c>
      <c r="L21" s="2">
        <f>VLOOKUP(G21,List!B:G,6,0)</f>
        <v>10</v>
      </c>
    </row>
    <row r="22" spans="1:12" ht="18.600000000000001" thickBot="1" x14ac:dyDescent="0.5">
      <c r="A22" s="32"/>
      <c r="B22" s="33"/>
      <c r="C22" s="34">
        <f>$C$3</f>
        <v>44261.696736111109</v>
      </c>
      <c r="D22" s="34">
        <f t="shared" ref="D22:D25" si="4">C22+H22/3600/24</f>
        <v>44261.710625</v>
      </c>
      <c r="E22" s="35" t="str">
        <f>A3</f>
        <v># WOL#14</v>
      </c>
      <c r="F22" s="36"/>
      <c r="G22" s="66">
        <f>(C23-D21)*24*3600</f>
        <v>1800.0000002095476</v>
      </c>
      <c r="H22" s="37">
        <v>1200</v>
      </c>
      <c r="I22" s="38"/>
      <c r="K22" s="2" t="e">
        <f>+IF(G22="","",IF(VLOOKUP(G22,List!B:D,3,FALSE)=0,"",VLOOKUP(G22,List!B:D,3,FALSE)))</f>
        <v>#N/A</v>
      </c>
      <c r="L22" s="2">
        <v>0</v>
      </c>
    </row>
    <row r="23" spans="1:12" x14ac:dyDescent="0.45">
      <c r="C23" s="39">
        <f>D22+10/60/24</f>
        <v>44261.717569444445</v>
      </c>
      <c r="D23" s="40">
        <f t="shared" si="4"/>
        <v>44261.737268518518</v>
      </c>
      <c r="E23" s="41"/>
      <c r="F23" s="71" t="s">
        <v>9</v>
      </c>
      <c r="G23" s="2" t="s">
        <v>130</v>
      </c>
      <c r="H23" s="2">
        <f>VLOOKUP(G23,List!B:C,2,0)</f>
        <v>1702</v>
      </c>
      <c r="I23" s="43"/>
      <c r="K23" s="2" t="str">
        <f>VLOOKUP(G23,List!B:E,4,0)</f>
        <v>dcsm-EF_MEA1_HV_ON.cps</v>
      </c>
      <c r="L23" s="2">
        <f>VLOOKUP(G23,List!B:G,6,0)</f>
        <v>27</v>
      </c>
    </row>
    <row r="24" spans="1:12" x14ac:dyDescent="0.45">
      <c r="C24" s="28">
        <f>D23</f>
        <v>44261.737268518518</v>
      </c>
      <c r="D24" s="28">
        <f t="shared" si="4"/>
        <v>44261.740393518521</v>
      </c>
      <c r="E24" s="2"/>
      <c r="F24" s="70"/>
      <c r="G24" s="42" t="s">
        <v>12</v>
      </c>
      <c r="H24" s="2">
        <f>VLOOKUP(G24,List!B:C,2,0)</f>
        <v>270</v>
      </c>
      <c r="I24" s="29"/>
      <c r="K24" s="2" t="str">
        <f>VLOOKUP(G24,List!B:E,4,0)</f>
        <v>dcsm-EF_HEPE_HV_ON_OBS_START.cps</v>
      </c>
      <c r="L24" s="2">
        <f>VLOOKUP(G24,List!B:G,6,0)</f>
        <v>6</v>
      </c>
    </row>
    <row r="25" spans="1:12" x14ac:dyDescent="0.45">
      <c r="C25" s="28">
        <f t="shared" ref="C25:C26" si="5">D24</f>
        <v>44261.740393518521</v>
      </c>
      <c r="D25" s="28">
        <f t="shared" si="4"/>
        <v>44261.740879629629</v>
      </c>
      <c r="E25" s="2"/>
      <c r="F25" s="29" t="s">
        <v>33</v>
      </c>
      <c r="G25" s="29" t="s">
        <v>34</v>
      </c>
      <c r="H25" s="2">
        <f>VLOOKUP(G25,List!B:C,2,0)</f>
        <v>42</v>
      </c>
      <c r="I25" s="29" t="s">
        <v>183</v>
      </c>
      <c r="K25" s="2" t="str">
        <f>VLOOKUP(G25,List!B:E,4,0)</f>
        <v>dcsm-EF_BUS_TLM_MODE_5.cps</v>
      </c>
      <c r="L25" s="2">
        <f>VLOOKUP(G25,List!B:G,6,0)</f>
        <v>2</v>
      </c>
    </row>
    <row r="26" spans="1:12" x14ac:dyDescent="0.45">
      <c r="C26" s="44">
        <f t="shared" si="5"/>
        <v>44261.740879629629</v>
      </c>
      <c r="D26" s="44">
        <f>C27</f>
        <v>44262.81694444445</v>
      </c>
      <c r="E26" s="45" t="s">
        <v>249</v>
      </c>
      <c r="F26" s="46"/>
      <c r="G26" s="46"/>
      <c r="H26" s="47">
        <f>(D26-C26)*3600*24</f>
        <v>92972.000000509433</v>
      </c>
      <c r="I26" s="46">
        <f>H26/3600</f>
        <v>25.825555555697065</v>
      </c>
      <c r="K26" t="str">
        <f>+IF(G26="","",IF(VLOOKUP(G26,[1]List!B:D,3,FALSE)=0,"",VLOOKUP(G26,[1]List!B:D,3,FALSE)))</f>
        <v/>
      </c>
      <c r="L26" s="2">
        <v>0</v>
      </c>
    </row>
    <row r="27" spans="1:12" x14ac:dyDescent="0.45">
      <c r="C27" s="28">
        <f t="shared" ref="C27:C32" si="6">D27-H27/3600/24</f>
        <v>44262.81694444445</v>
      </c>
      <c r="D27" s="28">
        <f t="shared" ref="D27:D28" si="7">C28</f>
        <v>44262.817430555559</v>
      </c>
      <c r="E27" s="2"/>
      <c r="F27" s="29" t="s">
        <v>35</v>
      </c>
      <c r="G27" s="29" t="s">
        <v>36</v>
      </c>
      <c r="H27" s="2">
        <f>VLOOKUP(G27,List!B:C,2,0)</f>
        <v>42</v>
      </c>
      <c r="I27" s="29" t="s">
        <v>182</v>
      </c>
      <c r="K27" s="2" t="str">
        <f>VLOOKUP(G27,List!B:E,4,0)</f>
        <v>dcsm-EF_BUS_TLM_MODE_10.cps</v>
      </c>
      <c r="L27" s="2">
        <f>VLOOKUP(G27,List!B:G,6,0)</f>
        <v>2</v>
      </c>
    </row>
    <row r="28" spans="1:12" x14ac:dyDescent="0.45">
      <c r="C28" s="28">
        <f t="shared" si="6"/>
        <v>44262.817430555559</v>
      </c>
      <c r="D28" s="28">
        <f t="shared" si="7"/>
        <v>44262.81962962963</v>
      </c>
      <c r="E28" s="2"/>
      <c r="F28" s="72" t="s">
        <v>14</v>
      </c>
      <c r="G28" s="29" t="s">
        <v>15</v>
      </c>
      <c r="H28" s="2">
        <f>VLOOKUP(G28,List!B:C,2,0)</f>
        <v>190</v>
      </c>
      <c r="I28" s="29"/>
      <c r="K28" s="2" t="str">
        <f>VLOOKUP(G28,List!B:E,4,0)</f>
        <v>dcsm-EF_HEPE_HV_OFF_OBS_OFF.cps</v>
      </c>
      <c r="L28" s="2">
        <f>VLOOKUP(G28,List!B:G,6,0)</f>
        <v>5</v>
      </c>
    </row>
    <row r="29" spans="1:12" x14ac:dyDescent="0.45">
      <c r="C29" s="28">
        <f t="shared" si="6"/>
        <v>44262.81962962963</v>
      </c>
      <c r="D29" s="28">
        <f>C30</f>
        <v>44262.821782407409</v>
      </c>
      <c r="E29" s="2"/>
      <c r="F29" s="72"/>
      <c r="G29" s="30" t="s">
        <v>132</v>
      </c>
      <c r="H29" s="2">
        <f>VLOOKUP(G29,List!B:C,2,0)</f>
        <v>186</v>
      </c>
      <c r="I29" s="29"/>
      <c r="K29" s="2" t="str">
        <f>VLOOKUP(G29,List!B:E,4,0)</f>
        <v>dcsm-EF_MEA1_HV_SCAN_OFF.cps</v>
      </c>
      <c r="L29" s="2">
        <f>VLOOKUP(G29,List!B:G,6,0)</f>
        <v>12</v>
      </c>
    </row>
    <row r="30" spans="1:12" x14ac:dyDescent="0.45">
      <c r="A30" s="55"/>
      <c r="B30" s="56"/>
      <c r="C30" s="28">
        <f t="shared" si="6"/>
        <v>44262.821782407409</v>
      </c>
      <c r="D30" s="28">
        <f t="shared" ref="D30:D31" si="8">C31</f>
        <v>44262.822592592594</v>
      </c>
      <c r="E30" s="51"/>
      <c r="F30" s="69" t="s">
        <v>227</v>
      </c>
      <c r="G30" s="29" t="s">
        <v>20</v>
      </c>
      <c r="H30" s="29">
        <f>VLOOKUP(G30,[2]List!B:C,2,0)</f>
        <v>70</v>
      </c>
      <c r="I30" s="48"/>
      <c r="K30" s="2" t="str">
        <f>VLOOKUP(G30,[2]List!B:E,4,0)</f>
        <v>dcsm-EF_HEPE_OFF_STOP.cps</v>
      </c>
      <c r="L30" s="57">
        <f>VLOOKUP(G30,[2]List!B:G,6,0)</f>
        <v>4</v>
      </c>
    </row>
    <row r="31" spans="1:12" x14ac:dyDescent="0.45">
      <c r="A31" s="55"/>
      <c r="B31" s="56"/>
      <c r="C31" s="28">
        <f t="shared" si="6"/>
        <v>44262.822592592594</v>
      </c>
      <c r="D31" s="28">
        <f t="shared" si="8"/>
        <v>44262.82444444445</v>
      </c>
      <c r="E31" s="51"/>
      <c r="F31" s="70"/>
      <c r="G31" s="29" t="s">
        <v>134</v>
      </c>
      <c r="H31" s="29">
        <f>VLOOKUP(G31,[2]List!B:C,2,0)</f>
        <v>160</v>
      </c>
      <c r="I31" s="48"/>
      <c r="K31" s="2" t="str">
        <f>VLOOKUP(G31,[2]List!B:E,4,0)</f>
        <v>dcsm-EF_MEA1_OFF.cps</v>
      </c>
      <c r="L31" s="57">
        <f>VLOOKUP(G31,[2]List!B:G,6,0)</f>
        <v>4</v>
      </c>
    </row>
    <row r="32" spans="1:12" ht="18.600000000000001" thickBot="1" x14ac:dyDescent="0.5">
      <c r="C32" s="28">
        <f t="shared" si="6"/>
        <v>44262.82444444445</v>
      </c>
      <c r="D32" s="28">
        <f>C33</f>
        <v>44262.825833333336</v>
      </c>
      <c r="E32" s="2"/>
      <c r="F32" s="29" t="s">
        <v>27</v>
      </c>
      <c r="G32" t="s">
        <v>206</v>
      </c>
      <c r="H32" s="2">
        <f>VLOOKUP(G32,List!B:C,2,0)</f>
        <v>120</v>
      </c>
      <c r="I32" s="29"/>
      <c r="K32" s="2" t="str">
        <f>VLOOKUP(G32,List!B:E,4,0)</f>
        <v>dcsm-EF_MDP_POWEROFF.cps</v>
      </c>
      <c r="L32" s="2">
        <f>VLOOKUP(G32,List!B:G,6,0)</f>
        <v>3</v>
      </c>
    </row>
    <row r="33" spans="1:12" ht="18.600000000000001" thickBot="1" x14ac:dyDescent="0.5">
      <c r="A33" s="32"/>
      <c r="B33" s="33"/>
      <c r="C33" s="34">
        <f>$C$4</f>
        <v>44262.825833333336</v>
      </c>
      <c r="D33" s="34">
        <f t="shared" ref="D33" si="9">C33+H33/3600/24</f>
        <v>44262.839722222227</v>
      </c>
      <c r="E33" s="35" t="str">
        <f>A4</f>
        <v># WOL#15</v>
      </c>
      <c r="F33" s="36"/>
      <c r="G33" s="36" t="e">
        <f>(#REF!-#REF!)*24*3600</f>
        <v>#REF!</v>
      </c>
      <c r="H33" s="37">
        <v>1200</v>
      </c>
      <c r="I33" s="38"/>
      <c r="K33" t="e">
        <f>+IF(G33="","",IF(VLOOKUP(G33,List!B:D,3,FALSE)=0,"",VLOOKUP(G33,List!B:D,3,FALSE)))</f>
        <v>#REF!</v>
      </c>
      <c r="L33" s="2">
        <v>0</v>
      </c>
    </row>
    <row r="36" spans="1:12" x14ac:dyDescent="0.45">
      <c r="D36" s="76"/>
      <c r="H36" s="76"/>
    </row>
  </sheetData>
  <mergeCells count="8">
    <mergeCell ref="F28:F29"/>
    <mergeCell ref="F30:F31"/>
    <mergeCell ref="A6:B6"/>
    <mergeCell ref="C6:D6"/>
    <mergeCell ref="F13:F14"/>
    <mergeCell ref="F15:F16"/>
    <mergeCell ref="F20:F21"/>
    <mergeCell ref="F23:F24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4748-8A9D-4C11-8D91-C3EA514BF2D3}">
  <sheetPr>
    <tabColor theme="4" tint="0.59999389629810485"/>
    <pageSetUpPr fitToPage="1"/>
  </sheetPr>
  <dimension ref="A1:N30"/>
  <sheetViews>
    <sheetView zoomScaleNormal="100" workbookViewId="0">
      <pane xSplit="4" ySplit="7" topLeftCell="E8" activePane="bottomRight" state="frozen"/>
      <selection pane="topRight" activeCell="E1" sqref="E1"/>
      <selection pane="bottomLeft" activeCell="A3" sqref="A3"/>
      <selection pane="bottomRight" activeCell="H18" sqref="H18"/>
    </sheetView>
  </sheetViews>
  <sheetFormatPr defaultRowHeight="18" x14ac:dyDescent="0.45"/>
  <cols>
    <col min="3" max="4" width="23.19921875" style="23" bestFit="1" customWidth="1"/>
    <col min="5" max="5" width="17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</cols>
  <sheetData>
    <row r="1" spans="1:14" x14ac:dyDescent="0.45">
      <c r="A1" t="s">
        <v>171</v>
      </c>
      <c r="L1" s="24" t="s">
        <v>172</v>
      </c>
    </row>
    <row r="2" spans="1:14" x14ac:dyDescent="0.45">
      <c r="A2" t="s">
        <v>244</v>
      </c>
      <c r="C2" s="26">
        <f>'wheel offloading'!D31</f>
        <v>44262.825833333336</v>
      </c>
      <c r="L2" s="24">
        <f>+L6*2.5</f>
        <v>420</v>
      </c>
    </row>
    <row r="3" spans="1:14" x14ac:dyDescent="0.45">
      <c r="A3" t="s">
        <v>248</v>
      </c>
      <c r="C3" s="26">
        <f>'wheel offloading'!D33</f>
        <v>44263.590104166666</v>
      </c>
      <c r="L3" s="24" t="s">
        <v>173</v>
      </c>
    </row>
    <row r="4" spans="1:14" x14ac:dyDescent="0.45">
      <c r="A4" t="s">
        <v>244</v>
      </c>
      <c r="C4" s="26">
        <f>'wheel offloading'!D31</f>
        <v>44262.825833333336</v>
      </c>
      <c r="L4" s="24"/>
    </row>
    <row r="5" spans="1:14" x14ac:dyDescent="0.45">
      <c r="C5" s="53"/>
      <c r="L5" s="24"/>
    </row>
    <row r="6" spans="1:14" x14ac:dyDescent="0.45">
      <c r="A6" s="68" t="s">
        <v>174</v>
      </c>
      <c r="B6" s="68"/>
      <c r="C6" s="68" t="s">
        <v>175</v>
      </c>
      <c r="D6" s="68"/>
      <c r="L6" s="24">
        <f>+SUM(L9:L26)</f>
        <v>168</v>
      </c>
    </row>
    <row r="7" spans="1:14" ht="18.600000000000001" thickBot="1" x14ac:dyDescent="0.5">
      <c r="A7" s="27" t="s">
        <v>176</v>
      </c>
      <c r="B7" s="27" t="s">
        <v>177</v>
      </c>
      <c r="C7" s="27" t="s">
        <v>176</v>
      </c>
      <c r="D7" s="27" t="s">
        <v>177</v>
      </c>
      <c r="E7" s="27" t="s">
        <v>178</v>
      </c>
      <c r="F7" s="27" t="s">
        <v>179</v>
      </c>
      <c r="G7" s="27" t="s">
        <v>180</v>
      </c>
      <c r="H7" s="27" t="s">
        <v>37</v>
      </c>
      <c r="I7" s="27"/>
      <c r="L7" s="24" t="s">
        <v>181</v>
      </c>
      <c r="N7" t="s">
        <v>181</v>
      </c>
    </row>
    <row r="8" spans="1:14" ht="18.600000000000001" thickBot="1" x14ac:dyDescent="0.5">
      <c r="A8" s="32"/>
      <c r="B8" s="33"/>
      <c r="C8" s="34">
        <f>$C$2</f>
        <v>44262.825833333336</v>
      </c>
      <c r="D8" s="34">
        <f t="shared" ref="D8:D17" si="0">C8+H8/3600/24</f>
        <v>44262.839722222227</v>
      </c>
      <c r="E8" s="35" t="str">
        <f>A2</f>
        <v># WOL#15</v>
      </c>
      <c r="F8" s="36"/>
      <c r="G8" s="66">
        <f>(C9-C8)*24*3600</f>
        <v>1800.0000002095476</v>
      </c>
      <c r="H8" s="37">
        <v>1200</v>
      </c>
      <c r="I8" s="38"/>
      <c r="K8" s="2" t="e">
        <f>+IF(G8="","",IF(VLOOKUP(G8,List!B:D,3,FALSE)=0,"",VLOOKUP(G8,List!B:D,3,FALSE)))</f>
        <v>#N/A</v>
      </c>
      <c r="L8" s="2">
        <v>0</v>
      </c>
    </row>
    <row r="9" spans="1:14" x14ac:dyDescent="0.45">
      <c r="C9" s="39">
        <f>D8+10/60/24</f>
        <v>44262.846666666672</v>
      </c>
      <c r="D9" s="40">
        <f t="shared" si="0"/>
        <v>44262.849513888897</v>
      </c>
      <c r="E9" s="2"/>
      <c r="F9" s="2" t="s">
        <v>226</v>
      </c>
      <c r="G9" s="54" t="s">
        <v>146</v>
      </c>
      <c r="H9" s="2">
        <f>VLOOKUP(G9,List!B:C,2,0)</f>
        <v>246</v>
      </c>
      <c r="I9" s="2"/>
      <c r="K9" s="2" t="str">
        <f>VLOOKUP(G9,List!B:E,4,0)</f>
        <v>dcsm-MC_ENA_MDP.cps</v>
      </c>
      <c r="L9" s="2">
        <f>VLOOKUP(G9,List!B:G,6,0)</f>
        <v>21</v>
      </c>
    </row>
    <row r="10" spans="1:14" x14ac:dyDescent="0.45">
      <c r="C10" s="28">
        <f>D9</f>
        <v>44262.849513888897</v>
      </c>
      <c r="D10" s="40">
        <f t="shared" si="0"/>
        <v>44262.855405092603</v>
      </c>
      <c r="E10" s="2"/>
      <c r="F10" s="2" t="s">
        <v>31</v>
      </c>
      <c r="G10" t="s">
        <v>191</v>
      </c>
      <c r="H10" s="2">
        <f>VLOOKUP(G10,List!B:C,2,0)</f>
        <v>509</v>
      </c>
      <c r="I10" s="2"/>
      <c r="K10" s="2" t="str">
        <f>VLOOKUP(G10,List!B:E,4,0)</f>
        <v>dcsm-EF_MDP_ON.cps</v>
      </c>
      <c r="L10" s="2">
        <f>VLOOKUP(G10,List!B:G,6,0)</f>
        <v>11</v>
      </c>
    </row>
    <row r="11" spans="1:14" x14ac:dyDescent="0.45">
      <c r="C11" s="28">
        <f t="shared" ref="C11:C18" si="1">D10</f>
        <v>44262.855405092603</v>
      </c>
      <c r="D11" s="40">
        <f t="shared" si="0"/>
        <v>44262.855891203712</v>
      </c>
      <c r="E11" s="2"/>
      <c r="F11" s="2"/>
      <c r="G11" s="2" t="s">
        <v>41</v>
      </c>
      <c r="H11" s="2">
        <f>VLOOKUP(G11,List!B:C,2,0)</f>
        <v>42</v>
      </c>
      <c r="I11" s="2"/>
      <c r="K11" s="2" t="str">
        <f>VLOOKUP(G11,List!B:E,4,0)</f>
        <v>dcsm-EF_MDP_CRUISE_SET.cps</v>
      </c>
      <c r="L11" s="2">
        <f>VLOOKUP(G11,List!B:G,6,0)</f>
        <v>2</v>
      </c>
    </row>
    <row r="12" spans="1:14" x14ac:dyDescent="0.45">
      <c r="C12" s="28">
        <f t="shared" si="1"/>
        <v>44262.855891203712</v>
      </c>
      <c r="D12" s="40">
        <f t="shared" si="0"/>
        <v>44262.85637731482</v>
      </c>
      <c r="E12" s="2"/>
      <c r="F12" s="29" t="s">
        <v>35</v>
      </c>
      <c r="G12" s="29" t="s">
        <v>36</v>
      </c>
      <c r="H12" s="2">
        <f>VLOOKUP(G12,List!B:C,2,0)</f>
        <v>42</v>
      </c>
      <c r="I12" s="29" t="s">
        <v>182</v>
      </c>
      <c r="K12" s="2" t="str">
        <f>VLOOKUP(G12,List!B:E,4,0)</f>
        <v>dcsm-EF_BUS_TLM_MODE_10.cps</v>
      </c>
      <c r="L12" s="2">
        <f>VLOOKUP(G12,List!B:G,6,0)</f>
        <v>2</v>
      </c>
    </row>
    <row r="13" spans="1:14" x14ac:dyDescent="0.45">
      <c r="C13" s="28">
        <f t="shared" si="1"/>
        <v>44262.85637731482</v>
      </c>
      <c r="D13" s="40">
        <f t="shared" si="0"/>
        <v>44262.859756944446</v>
      </c>
      <c r="E13" s="2"/>
      <c r="F13" s="72" t="s">
        <v>8</v>
      </c>
      <c r="G13" s="2" t="s">
        <v>136</v>
      </c>
      <c r="H13" s="2">
        <f>VLOOKUP(G13,List!B:C,2,0)</f>
        <v>292</v>
      </c>
      <c r="I13" s="29"/>
      <c r="K13" s="2" t="str">
        <f>VLOOKUP(G13,List!B:E,4,0)</f>
        <v>dcsm-EF_MEA1_ON_SW.cps</v>
      </c>
      <c r="L13" s="2">
        <f>VLOOKUP(G13,List!B:G,6,0)</f>
        <v>12</v>
      </c>
    </row>
    <row r="14" spans="1:14" x14ac:dyDescent="0.45">
      <c r="C14" s="28">
        <f t="shared" si="1"/>
        <v>44262.859756944446</v>
      </c>
      <c r="D14" s="40">
        <f t="shared" si="0"/>
        <v>44262.87399305556</v>
      </c>
      <c r="E14" s="2"/>
      <c r="F14" s="72"/>
      <c r="G14" s="31" t="s">
        <v>4</v>
      </c>
      <c r="H14" s="2">
        <f>VLOOKUP(G14,List!B:C,2,0)</f>
        <v>1230</v>
      </c>
      <c r="I14" s="29"/>
      <c r="K14" s="2" t="str">
        <f>VLOOKUP(G14,List!B:E,4,0)</f>
        <v>dcsm-EF_HEP_ON_START_for_TL.cps</v>
      </c>
      <c r="L14" s="2">
        <f>VLOOKUP(G14,List!B:G,6,0)</f>
        <v>34</v>
      </c>
    </row>
    <row r="15" spans="1:14" x14ac:dyDescent="0.45">
      <c r="C15" s="28">
        <f t="shared" si="1"/>
        <v>44262.87399305556</v>
      </c>
      <c r="D15" s="40">
        <f t="shared" si="0"/>
        <v>44262.893692129634</v>
      </c>
      <c r="E15" s="41"/>
      <c r="F15" s="73" t="s">
        <v>9</v>
      </c>
      <c r="G15" s="2" t="s">
        <v>130</v>
      </c>
      <c r="H15" s="2">
        <f>VLOOKUP(G15,List!B:C,2,0)</f>
        <v>1702</v>
      </c>
      <c r="I15" s="43"/>
      <c r="K15" s="2" t="str">
        <f>VLOOKUP(G15,List!B:E,4,0)</f>
        <v>dcsm-EF_MEA1_HV_ON.cps</v>
      </c>
      <c r="L15" s="2">
        <f>VLOOKUP(G15,List!B:G,6,0)</f>
        <v>27</v>
      </c>
    </row>
    <row r="16" spans="1:14" x14ac:dyDescent="0.45">
      <c r="C16" s="28">
        <f t="shared" si="1"/>
        <v>44262.893692129634</v>
      </c>
      <c r="D16" s="40">
        <f t="shared" si="0"/>
        <v>44262.896817129636</v>
      </c>
      <c r="E16" s="2"/>
      <c r="F16" s="70"/>
      <c r="G16" s="42" t="s">
        <v>12</v>
      </c>
      <c r="H16" s="2">
        <f>VLOOKUP(G16,List!B:C,2,0)</f>
        <v>270</v>
      </c>
      <c r="I16" s="29"/>
      <c r="K16" s="2" t="str">
        <f>VLOOKUP(G16,List!B:E,4,0)</f>
        <v>dcsm-EF_HEPE_HV_ON_OBS_START.cps</v>
      </c>
      <c r="L16" s="2">
        <f>VLOOKUP(G16,List!B:G,6,0)</f>
        <v>6</v>
      </c>
    </row>
    <row r="17" spans="1:12" x14ac:dyDescent="0.45">
      <c r="C17" s="28">
        <f t="shared" si="1"/>
        <v>44262.896817129636</v>
      </c>
      <c r="D17" s="40">
        <f t="shared" si="0"/>
        <v>44262.897303240745</v>
      </c>
      <c r="E17" s="2"/>
      <c r="F17" s="29" t="s">
        <v>33</v>
      </c>
      <c r="G17" s="29" t="s">
        <v>34</v>
      </c>
      <c r="H17" s="2">
        <f>VLOOKUP(G17,List!B:C,2,0)</f>
        <v>42</v>
      </c>
      <c r="I17" s="29" t="s">
        <v>183</v>
      </c>
      <c r="K17" s="2" t="str">
        <f>VLOOKUP(G17,List!B:E,4,0)</f>
        <v>dcsm-EF_BUS_TLM_MODE_5.cps</v>
      </c>
      <c r="L17" s="2">
        <f>VLOOKUP(G17,List!B:G,6,0)</f>
        <v>2</v>
      </c>
    </row>
    <row r="18" spans="1:12" x14ac:dyDescent="0.45">
      <c r="C18" s="44">
        <f t="shared" si="1"/>
        <v>44262.897303240745</v>
      </c>
      <c r="D18" s="44">
        <f>C19</f>
        <v>44263.578368055554</v>
      </c>
      <c r="E18" s="45" t="s">
        <v>250</v>
      </c>
      <c r="F18" s="46"/>
      <c r="G18" s="46"/>
      <c r="H18" s="47">
        <f>(D18-C18)*3600*24</f>
        <v>58843.999999528751</v>
      </c>
      <c r="I18" s="46">
        <f>H18/3600</f>
        <v>16.345555555424653</v>
      </c>
      <c r="K18" t="str">
        <f>+IF(G18="","",IF(VLOOKUP(G18,[1]List!B:D,3,FALSE)=0,"",VLOOKUP(G18,[1]List!B:D,3,FALSE)))</f>
        <v/>
      </c>
      <c r="L18" s="2">
        <v>0</v>
      </c>
    </row>
    <row r="19" spans="1:12" x14ac:dyDescent="0.45">
      <c r="C19" s="28">
        <f t="shared" ref="C19:C21" si="2">D19-H19/3600/24</f>
        <v>44263.578368055554</v>
      </c>
      <c r="D19" s="28">
        <f t="shared" ref="D19:D20" si="3">C20</f>
        <v>44263.578854166662</v>
      </c>
      <c r="E19" s="2"/>
      <c r="F19" s="29" t="s">
        <v>35</v>
      </c>
      <c r="G19" s="29" t="s">
        <v>36</v>
      </c>
      <c r="H19" s="2">
        <f>VLOOKUP(G19,List!B:C,2,0)</f>
        <v>42</v>
      </c>
      <c r="I19" s="29" t="s">
        <v>182</v>
      </c>
      <c r="K19" s="2" t="str">
        <f>VLOOKUP(G19,List!B:E,4,0)</f>
        <v>dcsm-EF_BUS_TLM_MODE_10.cps</v>
      </c>
      <c r="L19" s="2">
        <f>VLOOKUP(G19,List!B:G,6,0)</f>
        <v>2</v>
      </c>
    </row>
    <row r="20" spans="1:12" x14ac:dyDescent="0.45">
      <c r="C20" s="28">
        <f t="shared" si="2"/>
        <v>44263.578854166662</v>
      </c>
      <c r="D20" s="28">
        <f t="shared" si="3"/>
        <v>44263.581053240734</v>
      </c>
      <c r="E20" s="2"/>
      <c r="F20" s="72" t="s">
        <v>14</v>
      </c>
      <c r="G20" s="29" t="s">
        <v>15</v>
      </c>
      <c r="H20" s="2">
        <f>VLOOKUP(G20,List!B:C,2,0)</f>
        <v>190</v>
      </c>
      <c r="I20" s="29"/>
      <c r="K20" s="2" t="str">
        <f>VLOOKUP(G20,List!B:E,4,0)</f>
        <v>dcsm-EF_HEPE_HV_OFF_OBS_OFF.cps</v>
      </c>
      <c r="L20" s="2">
        <f>VLOOKUP(G20,List!B:G,6,0)</f>
        <v>5</v>
      </c>
    </row>
    <row r="21" spans="1:12" x14ac:dyDescent="0.45">
      <c r="C21" s="28">
        <f t="shared" si="2"/>
        <v>44263.581053240734</v>
      </c>
      <c r="D21" s="28">
        <f>C22</f>
        <v>44263.583206018513</v>
      </c>
      <c r="E21" s="2"/>
      <c r="F21" s="72"/>
      <c r="G21" s="30" t="s">
        <v>132</v>
      </c>
      <c r="H21" s="59">
        <f>VLOOKUP(G21,List!B:C,2,0)</f>
        <v>186</v>
      </c>
      <c r="I21" s="60"/>
      <c r="J21" s="61"/>
      <c r="K21" s="59" t="str">
        <f>VLOOKUP(G21,List!B:E,4,0)</f>
        <v>dcsm-EF_MEA1_HV_SCAN_OFF.cps</v>
      </c>
      <c r="L21" s="2">
        <f>VLOOKUP(G21,List!B:G,6,0)</f>
        <v>12</v>
      </c>
    </row>
    <row r="22" spans="1:12" x14ac:dyDescent="0.45">
      <c r="A22" s="55"/>
      <c r="B22" s="56"/>
      <c r="C22" s="28">
        <f t="shared" ref="C22:C25" si="4">D22-H22/3600/24</f>
        <v>44263.583206018513</v>
      </c>
      <c r="D22" s="28">
        <f>C23</f>
        <v>44263.584016203698</v>
      </c>
      <c r="E22" s="51"/>
      <c r="F22" s="69" t="s">
        <v>227</v>
      </c>
      <c r="G22" s="29" t="s">
        <v>20</v>
      </c>
      <c r="H22" s="29">
        <f>VLOOKUP(G22,[2]List!B:C,2,0)</f>
        <v>70</v>
      </c>
      <c r="I22" s="48"/>
      <c r="K22" s="2" t="str">
        <f>VLOOKUP(G22,[2]List!B:E,4,0)</f>
        <v>dcsm-EF_HEPE_OFF_STOP.cps</v>
      </c>
      <c r="L22" s="57">
        <f>VLOOKUP(G22,[2]List!B:G,6,0)</f>
        <v>4</v>
      </c>
    </row>
    <row r="23" spans="1:12" x14ac:dyDescent="0.45">
      <c r="A23" s="55"/>
      <c r="B23" s="56"/>
      <c r="C23" s="28">
        <f t="shared" ref="C23" si="5">D23-H23/3600/24</f>
        <v>44263.584016203698</v>
      </c>
      <c r="D23" s="28">
        <f>C24</f>
        <v>44263.585868055554</v>
      </c>
      <c r="E23" s="51"/>
      <c r="F23" s="70"/>
      <c r="G23" s="29" t="s">
        <v>134</v>
      </c>
      <c r="H23" s="29">
        <f>VLOOKUP(G23,[2]List!B:C,2,0)</f>
        <v>160</v>
      </c>
      <c r="I23" s="48"/>
      <c r="K23" s="2" t="str">
        <f>VLOOKUP(G23,[2]List!B:E,4,0)</f>
        <v>dcsm-EF_MEA1_OFF.cps</v>
      </c>
      <c r="L23" s="57">
        <f>VLOOKUP(G23,[2]List!B:G,6,0)</f>
        <v>4</v>
      </c>
    </row>
    <row r="24" spans="1:12" x14ac:dyDescent="0.45">
      <c r="A24" s="55"/>
      <c r="B24" s="56"/>
      <c r="C24" s="28">
        <f t="shared" si="4"/>
        <v>44263.585868055554</v>
      </c>
      <c r="D24" s="28">
        <f>C25</f>
        <v>44263.58725694444</v>
      </c>
      <c r="E24" s="51"/>
      <c r="F24" s="29" t="s">
        <v>27</v>
      </c>
      <c r="G24" s="2" t="s">
        <v>206</v>
      </c>
      <c r="H24" s="29">
        <f>VLOOKUP(G24,[2]List!B:C,2,0)</f>
        <v>120</v>
      </c>
      <c r="I24" s="48"/>
      <c r="K24" s="2" t="str">
        <f>VLOOKUP(G24,[2]List!B:E,4,0)</f>
        <v>dcsm-EF_MDP_POWEROFF.cps</v>
      </c>
      <c r="L24" s="57">
        <f>VLOOKUP(G24,[2]List!B:G,6,0)</f>
        <v>3</v>
      </c>
    </row>
    <row r="25" spans="1:12" ht="18.600000000000001" thickBot="1" x14ac:dyDescent="0.5">
      <c r="C25" s="28">
        <f t="shared" si="4"/>
        <v>44263.58725694444</v>
      </c>
      <c r="D25" s="28">
        <f>C26</f>
        <v>44263.590104166666</v>
      </c>
      <c r="E25" s="2"/>
      <c r="F25" s="2" t="s">
        <v>226</v>
      </c>
      <c r="G25" s="64" t="s">
        <v>146</v>
      </c>
      <c r="H25" s="2">
        <f>VLOOKUP(G25,List!B:C,2,0)</f>
        <v>246</v>
      </c>
      <c r="I25" s="65" t="s">
        <v>246</v>
      </c>
      <c r="K25" s="2" t="str">
        <f>VLOOKUP(G25,List!B:E,4,0)</f>
        <v>dcsm-MC_ENA_MDP.cps</v>
      </c>
      <c r="L25" s="2">
        <f>VLOOKUP(G25,List!B:G,6,0)</f>
        <v>21</v>
      </c>
    </row>
    <row r="26" spans="1:12" ht="18.600000000000001" thickBot="1" x14ac:dyDescent="0.5">
      <c r="A26" s="32"/>
      <c r="B26" s="33"/>
      <c r="C26" s="34">
        <f>$C$3</f>
        <v>44263.590104166666</v>
      </c>
      <c r="D26" s="34">
        <f t="shared" ref="D26" si="6">C26+H26/3600/24</f>
        <v>44263.603993055556</v>
      </c>
      <c r="E26" s="35" t="str">
        <f>A3</f>
        <v># WOL#16</v>
      </c>
      <c r="F26" s="36"/>
      <c r="G26" s="52" t="e">
        <f>(#REF!-D21)*24*3600</f>
        <v>#REF!</v>
      </c>
      <c r="H26" s="37">
        <v>1200</v>
      </c>
      <c r="I26" s="38"/>
      <c r="K26" s="2" t="e">
        <f>+IF(G26="","",IF(VLOOKUP(G26,List!B:D,3,FALSE)=0,"",VLOOKUP(G26,List!B:D,3,FALSE)))</f>
        <v>#REF!</v>
      </c>
      <c r="L26" s="2">
        <v>0</v>
      </c>
    </row>
    <row r="27" spans="1:12" x14ac:dyDescent="0.45">
      <c r="A27" s="63"/>
      <c r="B27" s="63"/>
      <c r="C27" s="28">
        <f>D25</f>
        <v>44263.590104166666</v>
      </c>
      <c r="D27" s="40">
        <f t="shared" ref="D27" si="7">C27+H27/3600/24</f>
        <v>44263.592650462961</v>
      </c>
      <c r="E27" s="2"/>
      <c r="F27" s="29" t="s">
        <v>29</v>
      </c>
      <c r="G27" s="63" t="s">
        <v>209</v>
      </c>
      <c r="H27" s="2">
        <f>VLOOKUP(G27,List!B:C,2,0)</f>
        <v>220</v>
      </c>
      <c r="I27" s="29"/>
      <c r="K27" s="2" t="str">
        <f>VLOOKUP(G27,List!B:E,4,0)</f>
        <v>dcsm-EF_BUS_MONI_OFF.cps</v>
      </c>
      <c r="L27" s="2">
        <f>VLOOKUP(G27,List!B:G,6,0)</f>
        <v>5</v>
      </c>
    </row>
    <row r="29" spans="1:12" x14ac:dyDescent="0.45">
      <c r="D29" s="23">
        <f>D27-100</f>
        <v>44163.592650462961</v>
      </c>
    </row>
    <row r="30" spans="1:12" x14ac:dyDescent="0.45">
      <c r="D30" s="74" t="s">
        <v>251</v>
      </c>
      <c r="F30" s="75"/>
    </row>
  </sheetData>
  <mergeCells count="6">
    <mergeCell ref="F22:F23"/>
    <mergeCell ref="A6:B6"/>
    <mergeCell ref="C6:D6"/>
    <mergeCell ref="F13:F14"/>
    <mergeCell ref="F15:F16"/>
    <mergeCell ref="F20:F21"/>
  </mergeCells>
  <phoneticPr fontId="1"/>
  <pageMargins left="0" right="0" top="0.74803149606299213" bottom="0.74803149606299213" header="0.31496062992125984" footer="0.31496062992125984"/>
  <pageSetup paperSize="8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AF9231145D0B49A6362F757652FF4E" ma:contentTypeVersion="10" ma:contentTypeDescription="新しいドキュメントを作成します。" ma:contentTypeScope="" ma:versionID="291ab9fb7703f07504f4a1be09840e4f">
  <xsd:schema xmlns:xsd="http://www.w3.org/2001/XMLSchema" xmlns:xs="http://www.w3.org/2001/XMLSchema" xmlns:p="http://schemas.microsoft.com/office/2006/metadata/properties" xmlns:ns2="6d3c7722-91b2-471a-ac5f-c48f2467b6fb" targetNamespace="http://schemas.microsoft.com/office/2006/metadata/properties" ma:root="true" ma:fieldsID="0e766a876a9cda2cc948d59eff10cc1f" ns2:_="">
    <xsd:import namespace="6d3c7722-91b2-471a-ac5f-c48f2467b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c7722-91b2-471a-ac5f-c48f2467b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02E231-B2B7-4967-BCE5-50C6D9FF8EDC}">
  <ds:schemaRefs>
    <ds:schemaRef ds:uri="http://schemas.microsoft.com/office/2006/documentManagement/types"/>
    <ds:schemaRef ds:uri="http://purl.org/dc/terms/"/>
    <ds:schemaRef ds:uri="209aaa3b-569d-49fe-866d-98a387b0de43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764f436-ad3e-4272-974a-32471dd13d23"/>
  </ds:schemaRefs>
</ds:datastoreItem>
</file>

<file path=customXml/itemProps3.xml><?xml version="1.0" encoding="utf-8"?>
<ds:datastoreItem xmlns:ds="http://schemas.openxmlformats.org/officeDocument/2006/customXml" ds:itemID="{3D20207A-C564-4078-833A-1EAE182CE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c7722-91b2-471a-ac5f-c48f2467b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確認事項</vt:lpstr>
      <vt:lpstr>List</vt:lpstr>
      <vt:lpstr>wheel offloading</vt:lpstr>
      <vt:lpstr>2021_3_2-4</vt:lpstr>
      <vt:lpstr>2021_3_4-5</vt:lpstr>
      <vt:lpstr>2021_3_5-7</vt:lpstr>
      <vt:lpstr>2021_3_7-8</vt:lpstr>
      <vt:lpstr>'2021_3_2-4'!Print_Area</vt:lpstr>
      <vt:lpstr>'2021_3_4-5'!Print_Area</vt:lpstr>
      <vt:lpstr>'2021_3_5-7'!Print_Area</vt:lpstr>
      <vt:lpstr>'2021_3_7-8'!Print_Area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山下 美和子</cp:lastModifiedBy>
  <cp:lastPrinted>2020-10-14T01:32:25Z</cp:lastPrinted>
  <dcterms:created xsi:type="dcterms:W3CDTF">2020-02-04T16:37:33Z</dcterms:created>
  <dcterms:modified xsi:type="dcterms:W3CDTF">2021-02-24T06:33:45Z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0x01010024AF9231145D0B49A6362F757652FF4E</vt:lpwstr>
  </property>
</Properties>
</file>