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yamashita_miwako_jaxa_jp/Documents/arare/work/MMO/CRF/Mercury_Flyby#3/"/>
    </mc:Choice>
  </mc:AlternateContent>
  <xr:revisionPtr revIDLastSave="0" documentId="8_{446B92AC-E232-4D54-8223-B1A554F1A927}" xr6:coauthVersionLast="47" xr6:coauthVersionMax="47" xr10:uidLastSave="{00000000-0000-0000-0000-000000000000}"/>
  <bookViews>
    <workbookView xWindow="0" yWindow="0" windowWidth="23040" windowHeight="13272" firstSheet="1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5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END!$A$1:$I$9</definedName>
    <definedName name="_xlnm.Print_Area" localSheetId="6">LOOP!$A$1:$I$9</definedName>
    <definedName name="_xlnm.Print_Area" localSheetId="10">obs_sequence!$A$1:$I$89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28" l="1"/>
  <c r="C98" i="28"/>
  <c r="D97" i="28"/>
  <c r="G83" i="28"/>
  <c r="C84" i="28"/>
  <c r="D83" i="28"/>
  <c r="G69" i="28"/>
  <c r="C70" i="28"/>
  <c r="D69" i="28"/>
  <c r="G55" i="28"/>
  <c r="C56" i="28"/>
  <c r="D55" i="28"/>
  <c r="G41" i="28"/>
  <c r="C42" i="28"/>
  <c r="D41" i="28"/>
  <c r="G27" i="28"/>
  <c r="C28" i="28"/>
  <c r="D27" i="28"/>
  <c r="D122" i="28" l="1"/>
  <c r="K16" i="28" l="1"/>
  <c r="N16" i="28" s="1"/>
  <c r="L17" i="28" l="1"/>
  <c r="K17" i="28"/>
  <c r="N17" i="28" s="1"/>
  <c r="H17" i="28"/>
  <c r="K32" i="28"/>
  <c r="M56" i="28" l="1"/>
  <c r="D96" i="28"/>
  <c r="D82" i="28"/>
  <c r="D68" i="28"/>
  <c r="D54" i="28"/>
  <c r="D40" i="28"/>
  <c r="D26" i="28"/>
  <c r="H8" i="21"/>
  <c r="D7" i="21"/>
  <c r="D9" i="21"/>
  <c r="M122" i="28"/>
  <c r="L122" i="28"/>
  <c r="K121" i="28"/>
  <c r="N121" i="28" s="1"/>
  <c r="D121" i="28"/>
  <c r="H121" i="28"/>
  <c r="L121" i="28"/>
  <c r="K120" i="28"/>
  <c r="N120" i="28" s="1"/>
  <c r="H120" i="28"/>
  <c r="L120" i="28"/>
  <c r="K119" i="28"/>
  <c r="N119" i="28" s="1"/>
  <c r="H119" i="28"/>
  <c r="L119" i="28"/>
  <c r="K118" i="28"/>
  <c r="N118" i="28" s="1"/>
  <c r="H118" i="28"/>
  <c r="L118" i="28"/>
  <c r="K117" i="28"/>
  <c r="N117" i="28" s="1"/>
  <c r="L117" i="28"/>
  <c r="H117" i="28"/>
  <c r="K116" i="28"/>
  <c r="N116" i="28" s="1"/>
  <c r="H116" i="28"/>
  <c r="L116" i="28"/>
  <c r="K115" i="28"/>
  <c r="N115" i="28" s="1"/>
  <c r="H115" i="28"/>
  <c r="L115" i="28"/>
  <c r="K114" i="28"/>
  <c r="N114" i="28" s="1"/>
  <c r="H114" i="28"/>
  <c r="L114" i="28"/>
  <c r="K113" i="28"/>
  <c r="N113" i="28" s="1"/>
  <c r="H113" i="28"/>
  <c r="L113" i="28"/>
  <c r="K112" i="28"/>
  <c r="N112" i="28" s="1"/>
  <c r="H112" i="28"/>
  <c r="L112" i="28"/>
  <c r="K111" i="28"/>
  <c r="N111" i="28" s="1"/>
  <c r="H111" i="28"/>
  <c r="L111" i="28"/>
  <c r="K110" i="28"/>
  <c r="N110" i="28" s="1"/>
  <c r="H110" i="28"/>
  <c r="L110" i="28"/>
  <c r="K109" i="28"/>
  <c r="N109" i="28" s="1"/>
  <c r="H109" i="28"/>
  <c r="L109" i="28"/>
  <c r="K108" i="28"/>
  <c r="N108" i="28" s="1"/>
  <c r="H108" i="28"/>
  <c r="L108" i="28"/>
  <c r="K107" i="28"/>
  <c r="N107" i="28" s="1"/>
  <c r="H107" i="28"/>
  <c r="L107" i="28"/>
  <c r="K106" i="28"/>
  <c r="N106" i="28" s="1"/>
  <c r="H106" i="28"/>
  <c r="L106" i="28"/>
  <c r="K105" i="28"/>
  <c r="N105" i="28" s="1"/>
  <c r="H105" i="28"/>
  <c r="L105" i="28"/>
  <c r="H98" i="28"/>
  <c r="H99" i="28"/>
  <c r="H100" i="28"/>
  <c r="H101" i="28"/>
  <c r="H102" i="28"/>
  <c r="H103" i="28"/>
  <c r="K103" i="28"/>
  <c r="N103" i="28" s="1"/>
  <c r="L103" i="28"/>
  <c r="K102" i="28"/>
  <c r="N102" i="28" s="1"/>
  <c r="L102" i="28"/>
  <c r="K101" i="28"/>
  <c r="N101" i="28" s="1"/>
  <c r="K100" i="28"/>
  <c r="N100" i="28" s="1"/>
  <c r="L100" i="28"/>
  <c r="K99" i="28"/>
  <c r="N99" i="28" s="1"/>
  <c r="L99" i="28"/>
  <c r="K98" i="28"/>
  <c r="N98" i="28" s="1"/>
  <c r="L98" i="28"/>
  <c r="M97" i="28"/>
  <c r="K96" i="28"/>
  <c r="N96" i="28" s="1"/>
  <c r="H96" i="28"/>
  <c r="C96" i="28" s="1"/>
  <c r="L96" i="28"/>
  <c r="K95" i="28"/>
  <c r="N95" i="28" s="1"/>
  <c r="H95" i="28"/>
  <c r="L95" i="28"/>
  <c r="K94" i="28"/>
  <c r="N94" i="28" s="1"/>
  <c r="H94" i="28"/>
  <c r="L94" i="28"/>
  <c r="K93" i="28"/>
  <c r="N93" i="28" s="1"/>
  <c r="H93" i="28"/>
  <c r="L93" i="28"/>
  <c r="K92" i="28"/>
  <c r="N92" i="28" s="1"/>
  <c r="H92" i="28"/>
  <c r="L92" i="28"/>
  <c r="K91" i="28"/>
  <c r="N91" i="28" s="1"/>
  <c r="H91" i="28"/>
  <c r="L91" i="28"/>
  <c r="H84" i="28"/>
  <c r="H85" i="28"/>
  <c r="H86" i="28"/>
  <c r="H87" i="28"/>
  <c r="H88" i="28"/>
  <c r="H89" i="28"/>
  <c r="K89" i="28"/>
  <c r="N89" i="28" s="1"/>
  <c r="L89" i="28"/>
  <c r="K88" i="28"/>
  <c r="N88" i="28" s="1"/>
  <c r="L88" i="28"/>
  <c r="K87" i="28"/>
  <c r="N87" i="28" s="1"/>
  <c r="K86" i="28"/>
  <c r="N86" i="28" s="1"/>
  <c r="L86" i="28"/>
  <c r="K85" i="28"/>
  <c r="N85" i="28" s="1"/>
  <c r="L85" i="28"/>
  <c r="K84" i="28"/>
  <c r="N84" i="28" s="1"/>
  <c r="L84" i="28"/>
  <c r="M83" i="28"/>
  <c r="K82" i="28"/>
  <c r="N82" i="28" s="1"/>
  <c r="H82" i="28"/>
  <c r="L82" i="28"/>
  <c r="K81" i="28"/>
  <c r="N81" i="28" s="1"/>
  <c r="H81" i="28"/>
  <c r="L81" i="28"/>
  <c r="K80" i="28"/>
  <c r="N80" i="28" s="1"/>
  <c r="H80" i="28"/>
  <c r="L80" i="28"/>
  <c r="K79" i="28"/>
  <c r="N79" i="28" s="1"/>
  <c r="H79" i="28"/>
  <c r="L79" i="28"/>
  <c r="K78" i="28"/>
  <c r="N78" i="28" s="1"/>
  <c r="H78" i="28"/>
  <c r="L78" i="28"/>
  <c r="K77" i="28"/>
  <c r="N77" i="28" s="1"/>
  <c r="H77" i="28"/>
  <c r="L77" i="28"/>
  <c r="H70" i="28"/>
  <c r="H71" i="28"/>
  <c r="H72" i="28"/>
  <c r="H73" i="28"/>
  <c r="H74" i="28"/>
  <c r="H75" i="28"/>
  <c r="K75" i="28"/>
  <c r="N75" i="28" s="1"/>
  <c r="L75" i="28"/>
  <c r="K74" i="28"/>
  <c r="N74" i="28" s="1"/>
  <c r="L74" i="28"/>
  <c r="K73" i="28"/>
  <c r="N73" i="28" s="1"/>
  <c r="K72" i="28"/>
  <c r="N72" i="28" s="1"/>
  <c r="L72" i="28"/>
  <c r="K71" i="28"/>
  <c r="N71" i="28" s="1"/>
  <c r="L71" i="28"/>
  <c r="K70" i="28"/>
  <c r="N70" i="28" s="1"/>
  <c r="L70" i="28"/>
  <c r="M69" i="28"/>
  <c r="K68" i="28"/>
  <c r="N68" i="28" s="1"/>
  <c r="H68" i="28"/>
  <c r="L68" i="28"/>
  <c r="K67" i="28"/>
  <c r="N67" i="28" s="1"/>
  <c r="H67" i="28"/>
  <c r="L67" i="28"/>
  <c r="K66" i="28"/>
  <c r="N66" i="28" s="1"/>
  <c r="H66" i="28"/>
  <c r="L66" i="28"/>
  <c r="K65" i="28"/>
  <c r="N65" i="28" s="1"/>
  <c r="H65" i="28"/>
  <c r="L65" i="28"/>
  <c r="K64" i="28"/>
  <c r="N64" i="28" s="1"/>
  <c r="H64" i="28"/>
  <c r="L64" i="28"/>
  <c r="K63" i="28"/>
  <c r="N63" i="28" s="1"/>
  <c r="H63" i="28"/>
  <c r="L63" i="28"/>
  <c r="H56" i="28"/>
  <c r="H57" i="28"/>
  <c r="H58" i="28"/>
  <c r="H59" i="28"/>
  <c r="H60" i="28"/>
  <c r="H61" i="28"/>
  <c r="K61" i="28"/>
  <c r="N61" i="28" s="1"/>
  <c r="L61" i="28"/>
  <c r="K60" i="28"/>
  <c r="N60" i="28" s="1"/>
  <c r="L60" i="28"/>
  <c r="K59" i="28"/>
  <c r="N59" i="28" s="1"/>
  <c r="K58" i="28"/>
  <c r="N58" i="28" s="1"/>
  <c r="L58" i="28"/>
  <c r="K57" i="28"/>
  <c r="N57" i="28" s="1"/>
  <c r="L57" i="28"/>
  <c r="K56" i="28"/>
  <c r="N56" i="28" s="1"/>
  <c r="L56" i="28"/>
  <c r="M55" i="28"/>
  <c r="K54" i="28"/>
  <c r="N54" i="28" s="1"/>
  <c r="H54" i="28"/>
  <c r="C54" i="28" s="1"/>
  <c r="L54" i="28"/>
  <c r="K53" i="28"/>
  <c r="N53" i="28" s="1"/>
  <c r="H53" i="28"/>
  <c r="L53" i="28"/>
  <c r="K52" i="28"/>
  <c r="N52" i="28" s="1"/>
  <c r="H52" i="28"/>
  <c r="L52" i="28"/>
  <c r="K51" i="28"/>
  <c r="N51" i="28" s="1"/>
  <c r="H51" i="28"/>
  <c r="L51" i="28"/>
  <c r="K50" i="28"/>
  <c r="N50" i="28" s="1"/>
  <c r="H50" i="28"/>
  <c r="L50" i="28"/>
  <c r="K49" i="28"/>
  <c r="N49" i="28" s="1"/>
  <c r="H49" i="28"/>
  <c r="L49" i="28"/>
  <c r="H42" i="28"/>
  <c r="H43" i="28"/>
  <c r="H44" i="28"/>
  <c r="H45" i="28"/>
  <c r="H46" i="28"/>
  <c r="H47" i="28"/>
  <c r="K47" i="28"/>
  <c r="N47" i="28" s="1"/>
  <c r="L47" i="28"/>
  <c r="K46" i="28"/>
  <c r="N46" i="28" s="1"/>
  <c r="L46" i="28"/>
  <c r="K45" i="28"/>
  <c r="N45" i="28" s="1"/>
  <c r="K44" i="28"/>
  <c r="N44" i="28" s="1"/>
  <c r="L44" i="28"/>
  <c r="K43" i="28"/>
  <c r="N43" i="28" s="1"/>
  <c r="L43" i="28"/>
  <c r="K42" i="28"/>
  <c r="N42" i="28" s="1"/>
  <c r="L42" i="28"/>
  <c r="M41" i="28"/>
  <c r="K40" i="28"/>
  <c r="N40" i="28" s="1"/>
  <c r="H40" i="28"/>
  <c r="L40" i="28"/>
  <c r="K39" i="28"/>
  <c r="N39" i="28" s="1"/>
  <c r="H39" i="28"/>
  <c r="L39" i="28"/>
  <c r="K38" i="28"/>
  <c r="N38" i="28" s="1"/>
  <c r="H38" i="28"/>
  <c r="L38" i="28"/>
  <c r="K37" i="28"/>
  <c r="N37" i="28" s="1"/>
  <c r="H37" i="28"/>
  <c r="L37" i="28"/>
  <c r="K36" i="28"/>
  <c r="N36" i="28" s="1"/>
  <c r="H36" i="28"/>
  <c r="L36" i="28"/>
  <c r="K35" i="28"/>
  <c r="N35" i="28" s="1"/>
  <c r="H35" i="28"/>
  <c r="L35" i="28"/>
  <c r="H28" i="28"/>
  <c r="H29" i="28"/>
  <c r="H30" i="28"/>
  <c r="H31" i="28"/>
  <c r="H32" i="28"/>
  <c r="H33" i="28"/>
  <c r="K33" i="28"/>
  <c r="N33" i="28" s="1"/>
  <c r="L33" i="28"/>
  <c r="N32" i="28"/>
  <c r="L32" i="28"/>
  <c r="K31" i="28"/>
  <c r="N31" i="28" s="1"/>
  <c r="K30" i="28"/>
  <c r="N30" i="28" s="1"/>
  <c r="L30" i="28"/>
  <c r="K29" i="28"/>
  <c r="N29" i="28" s="1"/>
  <c r="L29" i="28"/>
  <c r="K28" i="28"/>
  <c r="N28" i="28" s="1"/>
  <c r="L28" i="28"/>
  <c r="M27" i="28"/>
  <c r="K26" i="28"/>
  <c r="N26" i="28" s="1"/>
  <c r="H26" i="28"/>
  <c r="L26" i="28"/>
  <c r="K25" i="28"/>
  <c r="N25" i="28" s="1"/>
  <c r="H25" i="28"/>
  <c r="L25" i="28"/>
  <c r="K24" i="28"/>
  <c r="N24" i="28" s="1"/>
  <c r="H24" i="28"/>
  <c r="L24" i="28"/>
  <c r="K23" i="28"/>
  <c r="N23" i="28" s="1"/>
  <c r="H23" i="28"/>
  <c r="L23" i="28"/>
  <c r="K22" i="28"/>
  <c r="N22" i="28" s="1"/>
  <c r="H22" i="28"/>
  <c r="L22" i="28"/>
  <c r="K21" i="28"/>
  <c r="N21" i="28" s="1"/>
  <c r="H21" i="28"/>
  <c r="L21" i="28"/>
  <c r="H6" i="28"/>
  <c r="D6" i="28" s="1"/>
  <c r="C7" i="28" s="1"/>
  <c r="M7" i="28" s="1"/>
  <c r="H7" i="28"/>
  <c r="H8" i="28"/>
  <c r="H9" i="28"/>
  <c r="H10" i="28"/>
  <c r="H11" i="28"/>
  <c r="H12" i="28"/>
  <c r="H13" i="28"/>
  <c r="H14" i="28"/>
  <c r="H15" i="28"/>
  <c r="H16" i="28"/>
  <c r="H18" i="28"/>
  <c r="H19" i="28"/>
  <c r="L20" i="28"/>
  <c r="K19" i="28"/>
  <c r="N19" i="28" s="1"/>
  <c r="L19" i="28"/>
  <c r="K18" i="28"/>
  <c r="N18" i="28" s="1"/>
  <c r="L18" i="28"/>
  <c r="L16" i="28"/>
  <c r="K15" i="28"/>
  <c r="N15" i="28" s="1"/>
  <c r="L15" i="28"/>
  <c r="K14" i="28"/>
  <c r="N14" i="28" s="1"/>
  <c r="L14" i="28"/>
  <c r="K13" i="28"/>
  <c r="N13" i="28" s="1"/>
  <c r="L13" i="28"/>
  <c r="K12" i="28"/>
  <c r="N12" i="28" s="1"/>
  <c r="L12" i="28"/>
  <c r="K11" i="28"/>
  <c r="N11" i="28" s="1"/>
  <c r="L11" i="28"/>
  <c r="N10" i="28"/>
  <c r="L10" i="28"/>
  <c r="K10" i="28"/>
  <c r="K9" i="28"/>
  <c r="N9" i="28" s="1"/>
  <c r="L9" i="28"/>
  <c r="K8" i="28"/>
  <c r="N8" i="28" s="1"/>
  <c r="L8" i="28"/>
  <c r="K7" i="28"/>
  <c r="N7" i="28" s="1"/>
  <c r="L7" i="28"/>
  <c r="K6" i="28"/>
  <c r="N6" i="28" s="1"/>
  <c r="M6" i="28"/>
  <c r="L6" i="28"/>
  <c r="H6" i="21"/>
  <c r="D12" i="33"/>
  <c r="H2" i="32"/>
  <c r="C2" i="32"/>
  <c r="H3" i="32"/>
  <c r="H4" i="32"/>
  <c r="H5" i="32"/>
  <c r="D8" i="21"/>
  <c r="D6" i="21"/>
  <c r="D5" i="21"/>
  <c r="D4" i="21"/>
  <c r="D11" i="21"/>
  <c r="K4" i="32"/>
  <c r="N4" i="32" s="1"/>
  <c r="L4" i="32"/>
  <c r="L12" i="32"/>
  <c r="K12" i="32"/>
  <c r="N12" i="32" s="1"/>
  <c r="H12" i="32"/>
  <c r="L11" i="32"/>
  <c r="K11" i="32"/>
  <c r="N11" i="32" s="1"/>
  <c r="H11" i="32"/>
  <c r="L10" i="32"/>
  <c r="K10" i="32"/>
  <c r="N10" i="32" s="1"/>
  <c r="H10" i="32"/>
  <c r="D96" i="5"/>
  <c r="C96" i="5"/>
  <c r="L15" i="34"/>
  <c r="L14" i="34"/>
  <c r="L13" i="34"/>
  <c r="L12" i="34"/>
  <c r="L11" i="34"/>
  <c r="L10" i="34"/>
  <c r="K15" i="34"/>
  <c r="N15" i="34" s="1"/>
  <c r="H15" i="34"/>
  <c r="K14" i="34"/>
  <c r="N14" i="34" s="1"/>
  <c r="H14" i="34"/>
  <c r="K13" i="34"/>
  <c r="N13" i="34" s="1"/>
  <c r="H13" i="34"/>
  <c r="K12" i="34"/>
  <c r="N12" i="34" s="1"/>
  <c r="H12" i="34"/>
  <c r="K11" i="34"/>
  <c r="N11" i="34" s="1"/>
  <c r="H11" i="34"/>
  <c r="K10" i="34"/>
  <c r="N10" i="34" s="1"/>
  <c r="H10" i="34"/>
  <c r="K5" i="34"/>
  <c r="U5" i="34" s="1"/>
  <c r="H5" i="34"/>
  <c r="C16" i="34"/>
  <c r="D16" i="34" s="1"/>
  <c r="C2" i="34"/>
  <c r="C13" i="33"/>
  <c r="M13" i="33"/>
  <c r="L13" i="33"/>
  <c r="K13" i="33"/>
  <c r="N13" i="33" s="1"/>
  <c r="L12" i="33"/>
  <c r="K12" i="33"/>
  <c r="N12" i="33" s="1"/>
  <c r="H12" i="33"/>
  <c r="L11" i="33"/>
  <c r="K11" i="33"/>
  <c r="N11" i="33" s="1"/>
  <c r="H11" i="33"/>
  <c r="L10" i="33"/>
  <c r="K10" i="33"/>
  <c r="N10" i="33" s="1"/>
  <c r="H10" i="33"/>
  <c r="L9" i="33"/>
  <c r="K9" i="33"/>
  <c r="N9" i="33" s="1"/>
  <c r="H9" i="33"/>
  <c r="L8" i="33"/>
  <c r="K8" i="33"/>
  <c r="N8" i="33" s="1"/>
  <c r="H8" i="33"/>
  <c r="E13" i="33"/>
  <c r="D13" i="33"/>
  <c r="L21" i="32"/>
  <c r="L20" i="32"/>
  <c r="L19" i="32"/>
  <c r="L18" i="32"/>
  <c r="L17" i="32"/>
  <c r="L16" i="32"/>
  <c r="L15" i="32"/>
  <c r="L14" i="32"/>
  <c r="L13" i="32"/>
  <c r="K21" i="32"/>
  <c r="N21" i="32" s="1"/>
  <c r="H21" i="32"/>
  <c r="K20" i="32"/>
  <c r="N20" i="32" s="1"/>
  <c r="H20" i="32"/>
  <c r="K19" i="32"/>
  <c r="N19" i="32" s="1"/>
  <c r="H19" i="32"/>
  <c r="K18" i="32"/>
  <c r="N18" i="32" s="1"/>
  <c r="H18" i="32"/>
  <c r="K17" i="32"/>
  <c r="N17" i="32" s="1"/>
  <c r="H17" i="32"/>
  <c r="K16" i="32"/>
  <c r="N16" i="32" s="1"/>
  <c r="H16" i="32"/>
  <c r="K15" i="32"/>
  <c r="K14" i="32"/>
  <c r="N14" i="32" s="1"/>
  <c r="H14" i="32"/>
  <c r="K13" i="32"/>
  <c r="N13" i="32" s="1"/>
  <c r="H13" i="32"/>
  <c r="C22" i="32"/>
  <c r="D22" i="32" s="1"/>
  <c r="D21" i="32"/>
  <c r="G22" i="32"/>
  <c r="N22" i="32" s="1"/>
  <c r="K22" i="32"/>
  <c r="L22" i="32"/>
  <c r="H6" i="32"/>
  <c r="N6" i="32" s="1"/>
  <c r="K6" i="32"/>
  <c r="L6" i="32"/>
  <c r="H7" i="32"/>
  <c r="K7" i="32"/>
  <c r="L7" i="32"/>
  <c r="H8" i="32"/>
  <c r="K8" i="32"/>
  <c r="N8" i="32" s="1"/>
  <c r="L8" i="32"/>
  <c r="H9" i="32"/>
  <c r="K9" i="32"/>
  <c r="N9" i="32" s="1"/>
  <c r="L9" i="32"/>
  <c r="K5" i="32"/>
  <c r="N5" i="32" s="1"/>
  <c r="L5" i="32"/>
  <c r="C2" i="28"/>
  <c r="G2" i="28" s="1"/>
  <c r="C1" i="28"/>
  <c r="E1" i="28" s="1"/>
  <c r="L8" i="34"/>
  <c r="K8" i="34"/>
  <c r="N8" i="34" s="1"/>
  <c r="H8" i="34"/>
  <c r="L7" i="34"/>
  <c r="K7" i="34"/>
  <c r="U7" i="34" s="1"/>
  <c r="H7" i="34"/>
  <c r="L6" i="34"/>
  <c r="K6" i="34"/>
  <c r="H6" i="34"/>
  <c r="L4" i="34"/>
  <c r="K4" i="34"/>
  <c r="N4" i="34" s="1"/>
  <c r="H4" i="34"/>
  <c r="L3" i="34"/>
  <c r="K3" i="34"/>
  <c r="N3" i="34" s="1"/>
  <c r="H3" i="34"/>
  <c r="L2" i="34"/>
  <c r="K2" i="34"/>
  <c r="N2" i="34" s="1"/>
  <c r="H2" i="34"/>
  <c r="M2" i="34"/>
  <c r="L7" i="33"/>
  <c r="K7" i="33"/>
  <c r="N7" i="33" s="1"/>
  <c r="H7" i="33"/>
  <c r="L6" i="33"/>
  <c r="K6" i="33"/>
  <c r="N6" i="33" s="1"/>
  <c r="H6" i="33"/>
  <c r="L5" i="33"/>
  <c r="K5" i="33"/>
  <c r="U5" i="33" s="1"/>
  <c r="H5" i="33"/>
  <c r="L4" i="33"/>
  <c r="K4" i="33"/>
  <c r="N4" i="33" s="1"/>
  <c r="H4" i="33"/>
  <c r="L3" i="33"/>
  <c r="K3" i="33"/>
  <c r="U3" i="33" s="1"/>
  <c r="H3" i="33"/>
  <c r="L2" i="33"/>
  <c r="K2" i="33"/>
  <c r="N2" i="33" s="1"/>
  <c r="H2" i="33"/>
  <c r="L3" i="32"/>
  <c r="K3" i="32"/>
  <c r="U3" i="32" s="1"/>
  <c r="L2" i="32"/>
  <c r="K2" i="32"/>
  <c r="N2" i="32" s="1"/>
  <c r="M2" i="32"/>
  <c r="K9" i="34"/>
  <c r="U9" i="34" s="1"/>
  <c r="E2" i="28" l="1"/>
  <c r="C82" i="28"/>
  <c r="D81" i="28" s="1"/>
  <c r="C81" i="28" s="1"/>
  <c r="C68" i="28"/>
  <c r="D67" i="28" s="1"/>
  <c r="C67" i="28" s="1"/>
  <c r="M67" i="28" s="1"/>
  <c r="C40" i="28"/>
  <c r="M40" i="28" s="1"/>
  <c r="M16" i="34"/>
  <c r="C121" i="28"/>
  <c r="M121" i="28" s="1"/>
  <c r="D2" i="34"/>
  <c r="C3" i="34" s="1"/>
  <c r="M3" i="34" s="1"/>
  <c r="M22" i="32"/>
  <c r="C15" i="34"/>
  <c r="D14" i="34" s="1"/>
  <c r="C14" i="34" s="1"/>
  <c r="C26" i="28"/>
  <c r="D25" i="28" s="1"/>
  <c r="C25" i="28" s="1"/>
  <c r="C21" i="32"/>
  <c r="D20" i="32" s="1"/>
  <c r="C20" i="32" s="1"/>
  <c r="D19" i="32" s="1"/>
  <c r="C19" i="32" s="1"/>
  <c r="C12" i="33"/>
  <c r="D11" i="33" s="1"/>
  <c r="C11" i="33" s="1"/>
  <c r="M11" i="33" s="1"/>
  <c r="D15" i="34"/>
  <c r="G16" i="34" s="1"/>
  <c r="D2" i="32"/>
  <c r="C3" i="32" s="1"/>
  <c r="D3" i="32" s="1"/>
  <c r="C4" i="32" s="1"/>
  <c r="M42" i="28"/>
  <c r="M84" i="28"/>
  <c r="M98" i="28"/>
  <c r="M28" i="28"/>
  <c r="L41" i="28"/>
  <c r="N41" i="28"/>
  <c r="M70" i="28"/>
  <c r="D84" i="28"/>
  <c r="C85" i="28" s="1"/>
  <c r="D85" i="28" s="1"/>
  <c r="C86" i="28" s="1"/>
  <c r="M86" i="28" s="1"/>
  <c r="D28" i="28"/>
  <c r="C29" i="28" s="1"/>
  <c r="M29" i="28" s="1"/>
  <c r="D56" i="28"/>
  <c r="C57" i="28" s="1"/>
  <c r="D57" i="28" s="1"/>
  <c r="C58" i="28" s="1"/>
  <c r="M58" i="28" s="1"/>
  <c r="D98" i="28"/>
  <c r="C99" i="28" s="1"/>
  <c r="D99" i="28" s="1"/>
  <c r="C100" i="28" s="1"/>
  <c r="M100" i="28" s="1"/>
  <c r="D70" i="28"/>
  <c r="C71" i="28" s="1"/>
  <c r="D71" i="28" s="1"/>
  <c r="C72" i="28" s="1"/>
  <c r="M72" i="28" s="1"/>
  <c r="D42" i="28"/>
  <c r="C43" i="28" s="1"/>
  <c r="M43" i="28" s="1"/>
  <c r="U2" i="34"/>
  <c r="U8" i="34"/>
  <c r="U8" i="32"/>
  <c r="U2" i="32"/>
  <c r="N3" i="33"/>
  <c r="U4" i="33"/>
  <c r="L4" i="28"/>
  <c r="N3" i="32"/>
  <c r="N5" i="33"/>
  <c r="U7" i="33"/>
  <c r="N7" i="34"/>
  <c r="N5" i="34"/>
  <c r="U6" i="33"/>
  <c r="N7" i="32"/>
  <c r="U7" i="32"/>
  <c r="U3" i="34"/>
  <c r="N6" i="34"/>
  <c r="U6" i="34"/>
  <c r="D95" i="28"/>
  <c r="C95" i="28" s="1"/>
  <c r="M96" i="28"/>
  <c r="M54" i="28"/>
  <c r="D53" i="28"/>
  <c r="C53" i="28" s="1"/>
  <c r="D7" i="28"/>
  <c r="C8" i="28" s="1"/>
  <c r="U2" i="33"/>
  <c r="U4" i="34"/>
  <c r="M68" i="28" l="1"/>
  <c r="D3" i="34"/>
  <c r="C4" i="34" s="1"/>
  <c r="M4" i="34" s="1"/>
  <c r="M15" i="34"/>
  <c r="M82" i="28"/>
  <c r="D39" i="28"/>
  <c r="C39" i="28" s="1"/>
  <c r="M39" i="28" s="1"/>
  <c r="M21" i="32"/>
  <c r="D29" i="28"/>
  <c r="C30" i="28" s="1"/>
  <c r="M30" i="28" s="1"/>
  <c r="M26" i="28"/>
  <c r="L16" i="34"/>
  <c r="N16" i="34"/>
  <c r="K16" i="34"/>
  <c r="M3" i="32"/>
  <c r="D120" i="28"/>
  <c r="C120" i="28" s="1"/>
  <c r="D119" i="28" s="1"/>
  <c r="C119" i="28" s="1"/>
  <c r="M12" i="33"/>
  <c r="M57" i="28"/>
  <c r="M71" i="28"/>
  <c r="D43" i="28"/>
  <c r="C44" i="28" s="1"/>
  <c r="M44" i="28" s="1"/>
  <c r="M99" i="28"/>
  <c r="N97" i="28"/>
  <c r="L97" i="28"/>
  <c r="N83" i="28"/>
  <c r="L83" i="28"/>
  <c r="D66" i="28"/>
  <c r="C66" i="28" s="1"/>
  <c r="M66" i="28" s="1"/>
  <c r="L27" i="28"/>
  <c r="N27" i="28"/>
  <c r="N69" i="28"/>
  <c r="L69" i="28"/>
  <c r="M85" i="28"/>
  <c r="N55" i="28"/>
  <c r="L55" i="28"/>
  <c r="D58" i="28"/>
  <c r="C59" i="28" s="1"/>
  <c r="M59" i="28" s="1"/>
  <c r="M20" i="32"/>
  <c r="D72" i="28"/>
  <c r="C73" i="28" s="1"/>
  <c r="M73" i="28" s="1"/>
  <c r="D100" i="28"/>
  <c r="C101" i="28" s="1"/>
  <c r="D101" i="28" s="1"/>
  <c r="C102" i="28" s="1"/>
  <c r="M102" i="28" s="1"/>
  <c r="D10" i="33"/>
  <c r="C10" i="33" s="1"/>
  <c r="D9" i="33" s="1"/>
  <c r="C9" i="33" s="1"/>
  <c r="M19" i="32"/>
  <c r="D18" i="32"/>
  <c r="C18" i="32" s="1"/>
  <c r="D17" i="32" s="1"/>
  <c r="C17" i="32" s="1"/>
  <c r="M4" i="32"/>
  <c r="D4" i="32"/>
  <c r="C5" i="32" s="1"/>
  <c r="D94" i="28"/>
  <c r="C94" i="28" s="1"/>
  <c r="M95" i="28"/>
  <c r="D80" i="28"/>
  <c r="C80" i="28" s="1"/>
  <c r="M81" i="28"/>
  <c r="D8" i="28"/>
  <c r="C9" i="28" s="1"/>
  <c r="M8" i="28"/>
  <c r="M25" i="28"/>
  <c r="D24" i="28"/>
  <c r="C24" i="28" s="1"/>
  <c r="D86" i="28"/>
  <c r="C87" i="28" s="1"/>
  <c r="M53" i="28"/>
  <c r="D52" i="28"/>
  <c r="C52" i="28" s="1"/>
  <c r="D13" i="34"/>
  <c r="C13" i="34" s="1"/>
  <c r="M14" i="34"/>
  <c r="D4" i="34" l="1"/>
  <c r="C5" i="34" s="1"/>
  <c r="D5" i="34" s="1"/>
  <c r="C6" i="34" s="1"/>
  <c r="D6" i="34" s="1"/>
  <c r="C7" i="34" s="1"/>
  <c r="M7" i="34" s="1"/>
  <c r="D30" i="28"/>
  <c r="C31" i="28" s="1"/>
  <c r="M31" i="28" s="1"/>
  <c r="D38" i="28"/>
  <c r="C38" i="28" s="1"/>
  <c r="D37" i="28" s="1"/>
  <c r="C37" i="28" s="1"/>
  <c r="M120" i="28"/>
  <c r="D44" i="28"/>
  <c r="C45" i="28" s="1"/>
  <c r="M45" i="28" s="1"/>
  <c r="D65" i="28"/>
  <c r="C65" i="28" s="1"/>
  <c r="M65" i="28" s="1"/>
  <c r="D102" i="28"/>
  <c r="C103" i="28" s="1"/>
  <c r="D73" i="28"/>
  <c r="C74" i="28" s="1"/>
  <c r="D59" i="28"/>
  <c r="C60" i="28" s="1"/>
  <c r="M10" i="33"/>
  <c r="M18" i="32"/>
  <c r="M101" i="28"/>
  <c r="D118" i="28"/>
  <c r="C118" i="28" s="1"/>
  <c r="M119" i="28"/>
  <c r="M80" i="28"/>
  <c r="D79" i="28"/>
  <c r="C79" i="28" s="1"/>
  <c r="D23" i="28"/>
  <c r="C23" i="28" s="1"/>
  <c r="M24" i="28"/>
  <c r="M52" i="28"/>
  <c r="D51" i="28"/>
  <c r="C51" i="28" s="1"/>
  <c r="M87" i="28"/>
  <c r="D87" i="28"/>
  <c r="C88" i="28" s="1"/>
  <c r="D8" i="33"/>
  <c r="C8" i="33" s="1"/>
  <c r="M9" i="33"/>
  <c r="D93" i="28"/>
  <c r="C93" i="28" s="1"/>
  <c r="M94" i="28"/>
  <c r="M9" i="28"/>
  <c r="D9" i="28"/>
  <c r="C10" i="28" s="1"/>
  <c r="D12" i="34"/>
  <c r="C12" i="34" s="1"/>
  <c r="M13" i="34"/>
  <c r="D5" i="32"/>
  <c r="C6" i="32" s="1"/>
  <c r="M5" i="32"/>
  <c r="M17" i="32"/>
  <c r="D16" i="32"/>
  <c r="C16" i="32" s="1"/>
  <c r="M6" i="34" l="1"/>
  <c r="D7" i="34"/>
  <c r="C8" i="34" s="1"/>
  <c r="D31" i="28"/>
  <c r="C32" i="28" s="1"/>
  <c r="M32" i="28" s="1"/>
  <c r="M5" i="34"/>
  <c r="M38" i="28"/>
  <c r="D45" i="28"/>
  <c r="C46" i="28" s="1"/>
  <c r="M46" i="28" s="1"/>
  <c r="D64" i="28"/>
  <c r="C64" i="28" s="1"/>
  <c r="M64" i="28" s="1"/>
  <c r="M60" i="28"/>
  <c r="D60" i="28"/>
  <c r="C61" i="28" s="1"/>
  <c r="M74" i="28"/>
  <c r="D74" i="28"/>
  <c r="C75" i="28" s="1"/>
  <c r="D7" i="33"/>
  <c r="C7" i="33" s="1"/>
  <c r="M8" i="33"/>
  <c r="M10" i="28"/>
  <c r="D10" i="28"/>
  <c r="C11" i="28" s="1"/>
  <c r="M51" i="28"/>
  <c r="D50" i="28"/>
  <c r="C50" i="28" s="1"/>
  <c r="D117" i="28"/>
  <c r="C117" i="28" s="1"/>
  <c r="M118" i="28"/>
  <c r="D22" i="28"/>
  <c r="C22" i="28" s="1"/>
  <c r="M23" i="28"/>
  <c r="D11" i="34"/>
  <c r="C11" i="34" s="1"/>
  <c r="M12" i="34"/>
  <c r="M37" i="28"/>
  <c r="D36" i="28"/>
  <c r="C36" i="28" s="1"/>
  <c r="M88" i="28"/>
  <c r="D88" i="28"/>
  <c r="C89" i="28" s="1"/>
  <c r="M79" i="28"/>
  <c r="D78" i="28"/>
  <c r="C78" i="28" s="1"/>
  <c r="D6" i="32"/>
  <c r="C7" i="32" s="1"/>
  <c r="M6" i="32"/>
  <c r="M93" i="28"/>
  <c r="D92" i="28"/>
  <c r="C92" i="28" s="1"/>
  <c r="D8" i="34"/>
  <c r="C9" i="34" s="1"/>
  <c r="M8" i="34"/>
  <c r="M103" i="28"/>
  <c r="D103" i="28"/>
  <c r="C104" i="28" s="1"/>
  <c r="M104" i="28" s="1"/>
  <c r="M16" i="32"/>
  <c r="D15" i="32"/>
  <c r="D32" i="28" l="1"/>
  <c r="C33" i="28" s="1"/>
  <c r="D33" i="28" s="1"/>
  <c r="D46" i="28"/>
  <c r="C47" i="28" s="1"/>
  <c r="D63" i="28"/>
  <c r="C63" i="28" s="1"/>
  <c r="D62" i="28" s="1"/>
  <c r="D49" i="28"/>
  <c r="C49" i="28" s="1"/>
  <c r="M50" i="28"/>
  <c r="M92" i="28"/>
  <c r="D91" i="28"/>
  <c r="C91" i="28" s="1"/>
  <c r="D35" i="28"/>
  <c r="C35" i="28" s="1"/>
  <c r="M36" i="28"/>
  <c r="D11" i="28"/>
  <c r="C12" i="28" s="1"/>
  <c r="M11" i="28"/>
  <c r="M78" i="28"/>
  <c r="D77" i="28"/>
  <c r="C77" i="28" s="1"/>
  <c r="D21" i="28"/>
  <c r="C21" i="28" s="1"/>
  <c r="M22" i="28"/>
  <c r="D10" i="34"/>
  <c r="C10" i="34" s="1"/>
  <c r="M11" i="34"/>
  <c r="M7" i="32"/>
  <c r="D7" i="32"/>
  <c r="C8" i="32" s="1"/>
  <c r="M117" i="28"/>
  <c r="D116" i="28"/>
  <c r="C116" i="28" s="1"/>
  <c r="D6" i="33"/>
  <c r="C6" i="33" s="1"/>
  <c r="M7" i="33"/>
  <c r="M9" i="34"/>
  <c r="M33" i="28" l="1"/>
  <c r="D47" i="28"/>
  <c r="C48" i="28" s="1"/>
  <c r="M48" i="28" s="1"/>
  <c r="M63" i="28"/>
  <c r="D75" i="28"/>
  <c r="C76" i="28" s="1"/>
  <c r="M76" i="28" s="1"/>
  <c r="M75" i="28"/>
  <c r="D61" i="28"/>
  <c r="C62" i="28" s="1"/>
  <c r="M62" i="28" s="1"/>
  <c r="M61" i="28"/>
  <c r="M21" i="28"/>
  <c r="D20" i="28"/>
  <c r="M77" i="28"/>
  <c r="D76" i="28"/>
  <c r="M91" i="28"/>
  <c r="D90" i="28"/>
  <c r="D34" i="28"/>
  <c r="M35" i="28"/>
  <c r="D48" i="28"/>
  <c r="M49" i="28"/>
  <c r="M8" i="32"/>
  <c r="D8" i="32"/>
  <c r="C9" i="32" s="1"/>
  <c r="M6" i="33"/>
  <c r="D5" i="33"/>
  <c r="C5" i="33" s="1"/>
  <c r="D9" i="34"/>
  <c r="H9" i="34" s="1"/>
  <c r="N9" i="34" s="1"/>
  <c r="M10" i="34"/>
  <c r="M116" i="28"/>
  <c r="D115" i="28"/>
  <c r="C115" i="28" s="1"/>
  <c r="D12" i="28"/>
  <c r="C13" i="28" s="1"/>
  <c r="M12" i="28"/>
  <c r="D89" i="28"/>
  <c r="C90" i="28" s="1"/>
  <c r="M90" i="28" s="1"/>
  <c r="M89" i="28"/>
  <c r="C34" i="28" l="1"/>
  <c r="M34" i="28" s="1"/>
  <c r="M47" i="28"/>
  <c r="H76" i="28"/>
  <c r="N76" i="28" s="1"/>
  <c r="H62" i="28"/>
  <c r="N62" i="28" s="1"/>
  <c r="H90" i="28"/>
  <c r="N90" i="28" s="1"/>
  <c r="D114" i="28"/>
  <c r="C114" i="28" s="1"/>
  <c r="M115" i="28"/>
  <c r="H48" i="28"/>
  <c r="N48" i="28" s="1"/>
  <c r="M5" i="33"/>
  <c r="D4" i="33"/>
  <c r="C4" i="33" s="1"/>
  <c r="M9" i="32"/>
  <c r="D9" i="32"/>
  <c r="C10" i="32" s="1"/>
  <c r="D13" i="28"/>
  <c r="C14" i="28" s="1"/>
  <c r="M13" i="28"/>
  <c r="H34" i="28" l="1"/>
  <c r="N34" i="28" s="1"/>
  <c r="D10" i="32"/>
  <c r="C11" i="32" s="1"/>
  <c r="M10" i="32"/>
  <c r="D14" i="28"/>
  <c r="C15" i="28" s="1"/>
  <c r="M14" i="28"/>
  <c r="M4" i="33"/>
  <c r="D3" i="33"/>
  <c r="C3" i="33" s="1"/>
  <c r="D113" i="28"/>
  <c r="C113" i="28" s="1"/>
  <c r="M114" i="28"/>
  <c r="D112" i="28" l="1"/>
  <c r="C112" i="28" s="1"/>
  <c r="M113" i="28"/>
  <c r="M11" i="32"/>
  <c r="D11" i="32"/>
  <c r="C12" i="32" s="1"/>
  <c r="D2" i="33"/>
  <c r="C2" i="33" s="1"/>
  <c r="M2" i="33" s="1"/>
  <c r="M3" i="33"/>
  <c r="M15" i="28"/>
  <c r="D15" i="28"/>
  <c r="C16" i="28" s="1"/>
  <c r="D16" i="28" l="1"/>
  <c r="M16" i="28"/>
  <c r="M12" i="32"/>
  <c r="D12" i="32"/>
  <c r="C13" i="32" s="1"/>
  <c r="D111" i="28"/>
  <c r="C111" i="28" s="1"/>
  <c r="M112" i="28"/>
  <c r="C17" i="28" l="1"/>
  <c r="M111" i="28"/>
  <c r="D110" i="28"/>
  <c r="C110" i="28" s="1"/>
  <c r="D13" i="32"/>
  <c r="C14" i="32" s="1"/>
  <c r="M13" i="32"/>
  <c r="M17" i="28" l="1"/>
  <c r="D17" i="28"/>
  <c r="C18" i="28" s="1"/>
  <c r="D109" i="28"/>
  <c r="C109" i="28" s="1"/>
  <c r="M110" i="28"/>
  <c r="M14" i="32"/>
  <c r="D14" i="32"/>
  <c r="C15" i="32" s="1"/>
  <c r="D18" i="28" l="1"/>
  <c r="C19" i="28" s="1"/>
  <c r="M19" i="28" s="1"/>
  <c r="M18" i="28"/>
  <c r="M109" i="28"/>
  <c r="D108" i="28"/>
  <c r="C108" i="28" s="1"/>
  <c r="M15" i="32"/>
  <c r="H15" i="32"/>
  <c r="N15" i="32" s="1"/>
  <c r="D19" i="28" l="1"/>
  <c r="C20" i="28" s="1"/>
  <c r="M20" i="28" s="1"/>
  <c r="M108" i="28"/>
  <c r="D107" i="28"/>
  <c r="C107" i="28" s="1"/>
  <c r="H20" i="28" l="1"/>
  <c r="N20" i="28" s="1"/>
  <c r="M107" i="28"/>
  <c r="D106" i="28"/>
  <c r="C106" i="28" s="1"/>
  <c r="D105" i="28" l="1"/>
  <c r="C105" i="28" s="1"/>
  <c r="M106" i="28"/>
  <c r="M105" i="28" l="1"/>
  <c r="D104" i="28"/>
  <c r="H104" i="28" s="1"/>
  <c r="N104" i="28" s="1"/>
</calcChain>
</file>

<file path=xl/sharedStrings.xml><?xml version="1.0" encoding="utf-8"?>
<sst xmlns="http://schemas.openxmlformats.org/spreadsheetml/2006/main" count="813" uniqueCount="469">
  <si>
    <t>ENA_ON_SETUP</t>
    <phoneticPr fontId="1"/>
  </si>
  <si>
    <t>HEP_ON_SETUP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</si>
  <si>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</si>
  <si>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</si>
  <si>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</si>
  <si>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</si>
  <si>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</si>
  <si>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</si>
  <si>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</si>
  <si>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ENA_HV_OFF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</si>
  <si>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</si>
  <si>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</si>
  <si>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</si>
  <si>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</si>
  <si>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</si>
  <si>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</si>
  <si>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</si>
  <si>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</si>
  <si>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</si>
  <si>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</si>
  <si>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</si>
  <si>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</si>
  <si>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</si>
  <si>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</si>
  <si>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</si>
  <si>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</si>
  <si>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</si>
  <si>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</si>
  <si>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</si>
  <si>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</si>
  <si>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</si>
  <si>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MEA_HV_ON</t>
    <phoneticPr fontId="1"/>
  </si>
  <si>
    <t>MEA_ON_SETUP_SW</t>
    <phoneticPr fontId="1"/>
  </si>
  <si>
    <t>MEA_HV_OFF</t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</si>
  <si>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</si>
  <si>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</si>
  <si>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</si>
  <si>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</si>
  <si>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</si>
  <si>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ID</t>
  </si>
  <si>
    <t>duration(s)</t>
  </si>
  <si>
    <t>WOLS</t>
  </si>
  <si>
    <t>MACRO COMMAND ENA</t>
    <phoneticPr fontId="1"/>
  </si>
  <si>
    <t>MSA SOFT RESET</t>
    <phoneticPr fontId="1"/>
  </si>
  <si>
    <t>BUS_SETUP_D</t>
    <phoneticPr fontId="1"/>
  </si>
  <si>
    <t>MDP_ON_D</t>
    <phoneticPr fontId="1"/>
  </si>
  <si>
    <t>SI Check</t>
    <phoneticPr fontId="1"/>
  </si>
  <si>
    <t>MDP_OFF_D</t>
    <phoneticPr fontId="1"/>
  </si>
  <si>
    <t>BUS_OFF_D</t>
    <phoneticPr fontId="1"/>
  </si>
  <si>
    <t>WAIT3600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</si>
  <si>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</si>
  <si>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</si>
  <si>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</si>
  <si>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</si>
  <si>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</si>
  <si>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</si>
  <si>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</si>
  <si>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</si>
  <si>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</si>
  <si>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</si>
  <si>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</si>
  <si>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</si>
  <si>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</si>
  <si>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</si>
  <si>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</si>
  <si>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</si>
  <si>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</si>
  <si>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</si>
  <si>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</si>
  <si>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</si>
  <si>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</si>
  <si>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</si>
  <si>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</si>
  <si>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</si>
  <si>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</si>
  <si>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</si>
  <si>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</si>
  <si>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</si>
  <si>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</si>
  <si>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</si>
  <si>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</si>
  <si>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</si>
  <si>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</si>
  <si>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</si>
  <si>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</si>
  <si>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</si>
  <si>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</si>
  <si>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</si>
  <si>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</si>
  <si>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</si>
  <si>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</si>
  <si>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</si>
  <si>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</si>
  <si>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</si>
  <si>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</si>
  <si>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</si>
  <si>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</si>
  <si>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</si>
  <si>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</si>
  <si>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</si>
  <si>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</si>
  <si>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</si>
  <si>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</si>
  <si>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</si>
  <si>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</si>
  <si>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</si>
  <si>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</si>
  <si>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</si>
  <si>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</si>
  <si>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</si>
  <si>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</si>
  <si>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</si>
  <si>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</si>
  <si>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</si>
  <si>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</si>
  <si>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</si>
  <si>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</si>
  <si>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</si>
  <si>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</si>
  <si>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</si>
  <si>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</si>
  <si>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</si>
  <si>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</si>
  <si>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</si>
  <si>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</si>
  <si>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</si>
  <si>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</si>
  <si>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</si>
  <si>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</si>
  <si>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</si>
  <si>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</si>
  <si>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</si>
  <si>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</si>
  <si>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</si>
  <si>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</si>
  <si>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</si>
  <si>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</si>
  <si>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</si>
  <si>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</si>
  <si>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</si>
  <si>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</si>
  <si>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</si>
  <si>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</si>
  <si>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</si>
  <si>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</si>
  <si>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</si>
  <si>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</si>
  <si>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</si>
  <si>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</si>
  <si>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</si>
  <si>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</si>
  <si>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</si>
  <si>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</si>
  <si>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</si>
  <si>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</si>
  <si>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</si>
  <si>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</si>
  <si>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</si>
  <si>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</si>
  <si>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</si>
  <si>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</si>
  <si>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</si>
  <si>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</si>
  <si>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</si>
  <si>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</si>
  <si>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</si>
  <si>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</si>
  <si>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</si>
  <si>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</si>
  <si>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</si>
  <si>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</si>
  <si>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</si>
  <si>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</si>
  <si>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</si>
  <si>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</si>
  <si>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</si>
  <si>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</si>
  <si>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</si>
  <si>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</si>
  <si>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</si>
  <si>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</si>
  <si>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</si>
  <si>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</si>
  <si>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</si>
  <si>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</si>
  <si>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</si>
  <si>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</si>
  <si>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</si>
  <si>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</si>
  <si>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</si>
  <si>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</si>
  <si>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</si>
  <si>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</si>
  <si>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</si>
  <si>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</si>
  <si>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</si>
  <si>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</si>
  <si>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</si>
  <si>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</si>
  <si>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</si>
  <si>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</si>
  <si>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</si>
  <si>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</si>
  <si>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</si>
  <si>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</si>
  <si>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MSA_HV_ON_VFB1</t>
    <phoneticPr fontId="1"/>
  </si>
  <si>
    <t>MSA_HV_ON_VFB2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</si>
  <si>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</si>
  <si>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</si>
  <si>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</si>
  <si>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</si>
  <si>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</si>
  <si>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</si>
  <si>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</si>
  <si>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</si>
  <si>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</si>
  <si>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</si>
  <si>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Observation D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</si>
  <si>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</si>
  <si>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MSA ON</t>
    <phoneticPr fontId="1"/>
  </si>
  <si>
    <t>MSA_ON_SETUP_C</t>
  </si>
  <si>
    <t>WAIT_3600</t>
    <phoneticPr fontId="1"/>
  </si>
  <si>
    <t>MSA OFF</t>
    <phoneticPr fontId="1"/>
  </si>
  <si>
    <t>MDP CRUSE SET</t>
    <phoneticPr fontId="1"/>
  </si>
  <si>
    <t>WAIT</t>
    <phoneticPr fontId="1"/>
  </si>
  <si>
    <t>MSA_HV_OFF_VFB</t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</si>
  <si>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</si>
  <si>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</si>
  <si>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</si>
  <si>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</si>
  <si>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</si>
  <si>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</si>
  <si>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</si>
  <si>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</si>
  <si>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</si>
  <si>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</si>
  <si>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</si>
  <si>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</si>
  <si>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</si>
  <si>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</si>
  <si>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</si>
  <si>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</si>
  <si>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</si>
  <si>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</si>
  <si>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</si>
  <si>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</si>
  <si>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</si>
  <si>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</si>
  <si>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</si>
  <si>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</si>
  <si>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</si>
  <si>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</si>
  <si>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</si>
  <si>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</si>
  <si>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</si>
  <si>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</si>
  <si>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</si>
  <si>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</si>
  <si>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</si>
  <si>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</si>
  <si>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</si>
  <si>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</si>
  <si>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</si>
  <si>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</si>
  <si>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</si>
  <si>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</si>
  <si>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</si>
  <si>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</si>
  <si>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</si>
  <si>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</si>
  <si>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</si>
  <si>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</si>
  <si>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</si>
  <si>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</si>
  <si>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</si>
  <si>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</si>
  <si>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</si>
  <si>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</si>
  <si>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</si>
  <si>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</si>
  <si>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</si>
  <si>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</si>
  <si>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</si>
  <si>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</si>
  <si>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</si>
  <si>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</si>
  <si>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</si>
  <si>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</si>
  <si>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</si>
  <si>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</si>
  <si>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</si>
  <si>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</si>
  <si>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</si>
  <si>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</si>
  <si>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</si>
  <si>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</si>
  <si>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</si>
  <si>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</si>
  <si>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</si>
  <si>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</si>
  <si>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</si>
  <si>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</si>
  <si>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</si>
  <si>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</si>
  <si>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</si>
  <si>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</si>
  <si>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</si>
  <si>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</si>
  <si>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</si>
  <si>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</si>
  <si>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</si>
  <si>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</si>
  <si>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</si>
  <si>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</si>
  <si>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</si>
  <si>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</si>
  <si>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</si>
  <si>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</si>
  <si>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</si>
  <si>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</si>
  <si>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</si>
  <si>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</si>
  <si>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</si>
  <si>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</si>
  <si>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</si>
  <si>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</si>
  <si>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</si>
  <si>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</si>
  <si>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</si>
  <si>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</si>
  <si>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</si>
  <si>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</si>
  <si>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</si>
  <si>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</si>
  <si>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</si>
  <si>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</si>
  <si>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</si>
  <si>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</si>
  <si>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</si>
  <si>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</si>
  <si>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</si>
  <si>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</si>
  <si>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</si>
  <si>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</si>
  <si>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</si>
  <si>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</si>
  <si>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</si>
  <si>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</si>
  <si>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</si>
  <si>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</si>
  <si>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</si>
  <si>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</si>
  <si>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</si>
  <si>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</si>
  <si>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</si>
  <si>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</si>
  <si>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</si>
  <si>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</si>
  <si>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</si>
  <si>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</si>
  <si>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</si>
  <si>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</si>
  <si>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</si>
  <si>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</si>
  <si>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</si>
  <si>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</si>
  <si>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</si>
  <si>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</si>
  <si>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</si>
  <si>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</si>
  <si>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</si>
  <si>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</si>
  <si>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</si>
  <si>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</si>
  <si>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</si>
  <si>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</si>
  <si>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</si>
  <si>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</si>
  <si>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</si>
  <si>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</si>
  <si>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</si>
  <si>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</si>
  <si>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</si>
  <si>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List にMSA追加、コメントの修正</t>
    <rPh sb="9" eb="11">
      <t>ツイカ</t>
    </rPh>
    <rPh sb="17" eb="19">
      <t>シュウセイ</t>
    </rPh>
    <phoneticPr fontId="1"/>
  </si>
  <si>
    <t>MSA_TABLE_UPLOAD_C</t>
    <phoneticPr fontId="1"/>
  </si>
  <si>
    <t>dcsm-MSA_OCL_UPLOAD_C</t>
    <phoneticPr fontId="1"/>
  </si>
  <si>
    <t>MSA_TABLE_UPLOAD_CA</t>
    <phoneticPr fontId="1"/>
  </si>
  <si>
    <t>dcsm-MSA_OCL_UPLOAD_CA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</si>
  <si>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</si>
  <si>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</si>
  <si>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List にMIA追加</t>
    <rPh sb="9" eb="11">
      <t>ツイカ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</si>
  <si>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</si>
  <si>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</si>
  <si>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</si>
  <si>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</si>
  <si>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</si>
  <si>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</si>
  <si>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</si>
  <si>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</si>
  <si>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</si>
  <si>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</si>
  <si>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</si>
  <si>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</si>
  <si>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</si>
  <si>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</si>
  <si>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</si>
  <si>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</si>
  <si>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</si>
  <si>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</si>
  <si>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</si>
  <si>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</si>
  <si>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</si>
  <si>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</si>
  <si>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</si>
  <si>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</si>
  <si>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</si>
  <si>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</si>
  <si>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</si>
  <si>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</si>
  <si>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</si>
  <si>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</si>
  <si>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</si>
  <si>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</si>
  <si>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</si>
  <si>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</si>
  <si>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ListにTL,CRCO_MIA_D追加</t>
    <rPh sb="18" eb="20">
      <t>ツイカ</t>
    </rPh>
    <phoneticPr fontId="1"/>
  </si>
  <si>
    <t>CRCO_MIA_D</t>
    <phoneticPr fontId="1"/>
  </si>
  <si>
    <t>dcsm-CRCO_MIA_CHECK_C_D</t>
    <phoneticPr fontId="1"/>
  </si>
  <si>
    <t>TL</t>
    <phoneticPr fontId="1"/>
  </si>
  <si>
    <t>TL_CHK</t>
    <phoneticPr fontId="1"/>
  </si>
  <si>
    <t>dcsm-TL_CHECK</t>
    <phoneticPr fontId="1"/>
  </si>
  <si>
    <t>MGF ON</t>
    <phoneticPr fontId="1"/>
  </si>
  <si>
    <t>PME ON</t>
    <phoneticPr fontId="1"/>
  </si>
  <si>
    <t>CA TIME</t>
    <phoneticPr fontId="1"/>
  </si>
  <si>
    <t>WOL#4</t>
  </si>
  <si>
    <t>WOL#5</t>
  </si>
  <si>
    <t>WOL#6</t>
  </si>
  <si>
    <t>WOL#7</t>
    <phoneticPr fontId="1"/>
  </si>
  <si>
    <t>dcsm-EF_ENA_HV_ON_MASS_PECM4881</t>
    <phoneticPr fontId="1"/>
  </si>
  <si>
    <t>ENA_HV_ON_MASS_PECM4881</t>
    <phoneticPr fontId="1"/>
  </si>
  <si>
    <t>Observation E</t>
    <phoneticPr fontId="1"/>
  </si>
  <si>
    <t>Observation F</t>
    <phoneticPr fontId="1"/>
  </si>
  <si>
    <t>WOL#4</t>
    <phoneticPr fontId="1"/>
  </si>
  <si>
    <t>WOL#5</t>
    <phoneticPr fontId="1"/>
  </si>
  <si>
    <t>WOL#6</t>
    <phoneticPr fontId="1"/>
  </si>
  <si>
    <t xml:space="preserve"> </t>
    <phoneticPr fontId="1"/>
  </si>
  <si>
    <t>date time excel</t>
    <phoneticPr fontId="1"/>
  </si>
  <si>
    <t>MEA_HV_SCAN_OFF</t>
    <phoneticPr fontId="1"/>
  </si>
  <si>
    <t>MIA_HV_ON_SW_RC</t>
    <phoneticPr fontId="1"/>
  </si>
  <si>
    <t>MIA_HV_ON_MAG_RC</t>
    <phoneticPr fontId="1"/>
  </si>
  <si>
    <t>WAIT16037</t>
    <phoneticPr fontId="1"/>
  </si>
  <si>
    <t>dcsm-EF_MSA_HV_ON_1_MFB_Safe_C</t>
    <phoneticPr fontId="1"/>
  </si>
  <si>
    <t>MSA_HV_ON_1_MFB_SF_C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</si>
  <si>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</si>
  <si>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
0291    #############################################################################</t>
    <phoneticPr fontId="1"/>
  </si>
  <si>
    <t xml:space="preserve"> </t>
    <phoneticPr fontId="1"/>
  </si>
  <si>
    <t>WAIT_SEC 16037</t>
    <phoneticPr fontId="1"/>
  </si>
  <si>
    <t>PWI_ON_SETUP_MSB</t>
    <phoneticPr fontId="1"/>
  </si>
  <si>
    <t>dcsm-EF_PWI_ON_CRUISE_MSB3_rev</t>
  </si>
  <si>
    <t>WOL#8</t>
    <phoneticPr fontId="1"/>
  </si>
  <si>
    <t>WOL#9</t>
    <phoneticPr fontId="1"/>
  </si>
  <si>
    <t>MSA_ON_OCL</t>
    <phoneticPr fontId="1"/>
  </si>
  <si>
    <t>MSA_OFF_OCL</t>
    <phoneticPr fontId="1"/>
  </si>
  <si>
    <t>MSA_HV_ON_OCL</t>
    <phoneticPr fontId="1"/>
  </si>
  <si>
    <t>MSA_HV_OFF_OCL</t>
    <phoneticPr fontId="1"/>
  </si>
  <si>
    <t>dcsm-EF_MSA_OCL_ON</t>
  </si>
  <si>
    <t>dcsm-EF_MSA_OCL_OFF</t>
  </si>
  <si>
    <t>dcsm-EF_MSA_OCL_HV_ON</t>
  </si>
  <si>
    <t>dcsm-EF_MSA_OCL_HV_OFF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</si>
</sst>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\ mmm\ yy\ hh:mm:ss.000"/>
    <numFmt numFmtId="177" formatCode="yyyy/mm/dd\Thh:mm:ss"/>
    <numFmt numFmtId="178" formatCode="0_ "/>
    <numFmt numFmtId="179" formatCode="yyyy\-mm\-dd\Thh:mm:ss.000\Z"/>
    <numFmt numFmtId="180" formatCode="0.00_);[Red]\(0.0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0" fillId="0" borderId="12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2" fillId="0" borderId="13" xfId="0" applyFont="1" applyBorder="1">
      <alignment vertical="center"/>
    </xf>
    <xf numFmtId="0" fontId="2" fillId="7" borderId="13" xfId="0" applyFont="1" applyFill="1" applyBorder="1" applyAlignment="1">
      <alignment horizontal="left" vertical="center"/>
    </xf>
    <xf numFmtId="0" fontId="5" fillId="7" borderId="1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7" borderId="1" xfId="0" applyFill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>
      <alignment vertical="center"/>
    </xf>
    <xf numFmtId="177" fontId="0" fillId="0" borderId="15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7" borderId="4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0" fontId="16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3" fillId="2" borderId="0" xfId="1" applyFill="1" applyAlignment="1">
      <alignment horizontal="center"/>
    </xf>
    <xf numFmtId="180" fontId="3" fillId="0" borderId="0" xfId="1" applyNumberFormat="1" applyAlignment="1">
      <alignment horizontal="center"/>
    </xf>
    <xf numFmtId="0" fontId="0" fillId="8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2" t="s">
        <v>30</v>
      </c>
      <c r="B1" s="42" t="s">
        <v>156</v>
      </c>
      <c r="C1" s="42" t="s">
        <v>157</v>
      </c>
      <c r="D1" s="42" t="s">
        <v>158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5" sqref="A15:XFD15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86" t="s">
        <v>195</v>
      </c>
      <c r="B1" s="87"/>
      <c r="C1" s="87"/>
      <c r="D1" s="87"/>
    </row>
    <row r="2" spans="1:4" x14ac:dyDescent="0.45">
      <c r="A2" s="55" t="s">
        <v>194</v>
      </c>
      <c r="B2" s="55" t="s">
        <v>196</v>
      </c>
      <c r="C2" s="55" t="s">
        <v>199</v>
      </c>
      <c r="D2" s="55" t="s">
        <v>197</v>
      </c>
    </row>
    <row r="3" spans="1:4" x14ac:dyDescent="0.45">
      <c r="A3" s="54">
        <v>44414</v>
      </c>
      <c r="B3" s="39">
        <v>1</v>
      </c>
      <c r="C3" s="39" t="s">
        <v>200</v>
      </c>
      <c r="D3" s="39" t="s">
        <v>198</v>
      </c>
    </row>
    <row r="4" spans="1:4" ht="72" x14ac:dyDescent="0.45">
      <c r="A4" s="54">
        <v>44417</v>
      </c>
      <c r="B4" s="39">
        <v>2</v>
      </c>
      <c r="C4" s="39" t="s">
        <v>204</v>
      </c>
      <c r="D4" s="3" t="s">
        <v>210</v>
      </c>
    </row>
    <row r="5" spans="1:4" x14ac:dyDescent="0.45">
      <c r="A5" s="54">
        <v>44425</v>
      </c>
      <c r="B5" s="39">
        <v>3</v>
      </c>
      <c r="C5" s="39" t="s">
        <v>204</v>
      </c>
      <c r="D5" s="2" t="s">
        <v>211</v>
      </c>
    </row>
    <row r="6" spans="1:4" x14ac:dyDescent="0.45">
      <c r="A6" s="54">
        <v>44433</v>
      </c>
      <c r="B6" s="39">
        <v>4</v>
      </c>
      <c r="C6" s="39" t="s">
        <v>204</v>
      </c>
      <c r="D6" s="2" t="s">
        <v>214</v>
      </c>
    </row>
    <row r="7" spans="1:4" x14ac:dyDescent="0.45">
      <c r="A7" s="54">
        <v>44466</v>
      </c>
      <c r="B7" s="39">
        <v>5</v>
      </c>
      <c r="C7" s="39" t="s">
        <v>204</v>
      </c>
      <c r="D7" s="2" t="s">
        <v>218</v>
      </c>
    </row>
    <row r="8" spans="1:4" x14ac:dyDescent="0.45">
      <c r="A8" s="54">
        <v>44488</v>
      </c>
      <c r="B8" s="39">
        <v>6</v>
      </c>
      <c r="C8" s="39" t="s">
        <v>204</v>
      </c>
      <c r="D8" s="2" t="s">
        <v>226</v>
      </c>
    </row>
    <row r="9" spans="1:4" x14ac:dyDescent="0.45">
      <c r="A9" s="54">
        <v>44490</v>
      </c>
      <c r="B9" s="39">
        <v>7</v>
      </c>
      <c r="C9" s="39" t="s">
        <v>204</v>
      </c>
      <c r="D9" s="2" t="s">
        <v>239</v>
      </c>
    </row>
    <row r="10" spans="1:4" x14ac:dyDescent="0.45">
      <c r="A10" s="54">
        <v>44628</v>
      </c>
      <c r="B10" s="39">
        <v>8</v>
      </c>
      <c r="C10" s="39" t="s">
        <v>204</v>
      </c>
      <c r="D10" s="2" t="s">
        <v>377</v>
      </c>
    </row>
    <row r="11" spans="1:4" x14ac:dyDescent="0.45">
      <c r="A11" s="54">
        <v>44643</v>
      </c>
      <c r="B11" s="39">
        <v>9</v>
      </c>
      <c r="C11" s="39" t="s">
        <v>204</v>
      </c>
      <c r="D11" s="2" t="s">
        <v>378</v>
      </c>
    </row>
    <row r="12" spans="1:4" x14ac:dyDescent="0.45">
      <c r="A12" s="54">
        <v>44768</v>
      </c>
      <c r="B12" s="39">
        <v>10</v>
      </c>
      <c r="C12" s="39" t="s">
        <v>204</v>
      </c>
      <c r="D12" s="2" t="s">
        <v>383</v>
      </c>
    </row>
    <row r="13" spans="1:4" x14ac:dyDescent="0.45">
      <c r="A13" s="54">
        <v>44831</v>
      </c>
      <c r="B13" s="39">
        <v>11</v>
      </c>
      <c r="C13" s="39" t="s">
        <v>204</v>
      </c>
      <c r="D13" s="2" t="s">
        <v>390</v>
      </c>
    </row>
    <row r="14" spans="1:4" x14ac:dyDescent="0.45">
      <c r="A14" s="54">
        <v>44840</v>
      </c>
      <c r="B14" s="39">
        <v>12</v>
      </c>
      <c r="C14" s="39" t="s">
        <v>204</v>
      </c>
      <c r="D14" s="2" t="s">
        <v>395</v>
      </c>
    </row>
    <row r="15" spans="1:4" x14ac:dyDescent="0.45">
      <c r="A15" s="54">
        <v>45027</v>
      </c>
      <c r="B15" s="39">
        <v>13</v>
      </c>
      <c r="C15" s="39" t="s">
        <v>204</v>
      </c>
      <c r="D15" s="2" t="s">
        <v>425</v>
      </c>
    </row>
    <row r="1048576" spans="3:3" x14ac:dyDescent="0.45">
      <c r="C1048576" s="39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11" sqref="B11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1" t="s">
        <v>164</v>
      </c>
    </row>
    <row r="9" spans="1:6" ht="19.8" x14ac:dyDescent="0.45">
      <c r="A9" t="s">
        <v>173</v>
      </c>
      <c r="B9" s="53">
        <v>956</v>
      </c>
      <c r="F9" s="51" t="s">
        <v>165</v>
      </c>
    </row>
    <row r="10" spans="1:6" ht="19.8" x14ac:dyDescent="0.45">
      <c r="A10" t="s">
        <v>172</v>
      </c>
      <c r="B10" s="52">
        <v>620601</v>
      </c>
      <c r="F10" s="51" t="s">
        <v>166</v>
      </c>
    </row>
    <row r="11" spans="1:6" x14ac:dyDescent="0.45">
      <c r="F11" s="51" t="s">
        <v>167</v>
      </c>
    </row>
    <row r="12" spans="1:6" x14ac:dyDescent="0.45">
      <c r="F12" s="51" t="s">
        <v>168</v>
      </c>
    </row>
    <row r="13" spans="1:6" x14ac:dyDescent="0.45">
      <c r="F13" s="51" t="s">
        <v>169</v>
      </c>
    </row>
    <row r="14" spans="1:6" ht="30" x14ac:dyDescent="0.45">
      <c r="F14" s="51" t="s">
        <v>170</v>
      </c>
    </row>
    <row r="15" spans="1:6" x14ac:dyDescent="0.45">
      <c r="F15" s="51" t="s">
        <v>171</v>
      </c>
    </row>
    <row r="16" spans="1:6" ht="36" x14ac:dyDescent="0.45">
      <c r="F16" s="37" t="s">
        <v>174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6" customWidth="1"/>
    <col min="3" max="3" width="103" style="37" customWidth="1"/>
    <col min="4" max="4" width="9" style="36"/>
  </cols>
  <sheetData>
    <row r="2" spans="2:4" x14ac:dyDescent="0.45">
      <c r="B2" s="35" t="s">
        <v>142</v>
      </c>
    </row>
    <row r="3" spans="2:4" x14ac:dyDescent="0.45">
      <c r="B3" s="40" t="s">
        <v>30</v>
      </c>
      <c r="C3" s="41" t="s">
        <v>141</v>
      </c>
      <c r="D3" s="40" t="s">
        <v>140</v>
      </c>
    </row>
    <row r="4" spans="2:4" ht="72" x14ac:dyDescent="0.45">
      <c r="B4" s="39">
        <v>1</v>
      </c>
      <c r="C4" s="3" t="s">
        <v>146</v>
      </c>
      <c r="D4" s="38" t="s">
        <v>134</v>
      </c>
    </row>
    <row r="5" spans="2:4" ht="108" x14ac:dyDescent="0.45">
      <c r="B5" s="39">
        <v>2</v>
      </c>
      <c r="C5" s="3" t="s">
        <v>150</v>
      </c>
      <c r="D5" s="38" t="s">
        <v>134</v>
      </c>
    </row>
    <row r="6" spans="2:4" ht="54" x14ac:dyDescent="0.45">
      <c r="B6" s="39">
        <v>3</v>
      </c>
      <c r="C6" s="3" t="s">
        <v>147</v>
      </c>
      <c r="D6" s="38" t="s">
        <v>134</v>
      </c>
    </row>
    <row r="7" spans="2:4" ht="72" x14ac:dyDescent="0.45">
      <c r="B7" s="39">
        <v>4</v>
      </c>
      <c r="C7" s="3" t="s">
        <v>149</v>
      </c>
      <c r="D7" s="38"/>
    </row>
    <row r="8" spans="2:4" ht="26.4" x14ac:dyDescent="0.45">
      <c r="B8" s="39">
        <v>5</v>
      </c>
      <c r="C8" s="3" t="s">
        <v>148</v>
      </c>
      <c r="D8" s="38" t="s">
        <v>134</v>
      </c>
    </row>
    <row r="9" spans="2:4" ht="108" x14ac:dyDescent="0.45">
      <c r="B9" s="39">
        <v>6</v>
      </c>
      <c r="C9" s="3" t="s">
        <v>153</v>
      </c>
      <c r="D9" s="38" t="s">
        <v>134</v>
      </c>
    </row>
    <row r="10" spans="2:4" ht="90" x14ac:dyDescent="0.45">
      <c r="B10" s="39">
        <v>7</v>
      </c>
      <c r="C10" s="3" t="s">
        <v>154</v>
      </c>
      <c r="D10" s="38" t="s">
        <v>134</v>
      </c>
    </row>
    <row r="11" spans="2:4" ht="72" x14ac:dyDescent="0.45">
      <c r="B11" s="39">
        <v>8</v>
      </c>
      <c r="C11" s="3" t="s">
        <v>145</v>
      </c>
      <c r="D11" s="38" t="s">
        <v>134</v>
      </c>
    </row>
    <row r="12" spans="2:4" ht="54" x14ac:dyDescent="0.45">
      <c r="B12" s="39">
        <v>9</v>
      </c>
      <c r="C12" s="3" t="s">
        <v>151</v>
      </c>
      <c r="D12" s="38" t="s">
        <v>134</v>
      </c>
    </row>
    <row r="13" spans="2:4" ht="72" x14ac:dyDescent="0.45">
      <c r="B13" s="39">
        <v>10</v>
      </c>
      <c r="C13" s="3" t="s">
        <v>152</v>
      </c>
      <c r="D13" s="38" t="s">
        <v>134</v>
      </c>
    </row>
    <row r="14" spans="2:4" ht="350.4" customHeight="1" x14ac:dyDescent="0.45">
      <c r="B14" s="39">
        <v>11</v>
      </c>
      <c r="C14" s="3" t="s">
        <v>139</v>
      </c>
      <c r="D14" s="38" t="s">
        <v>134</v>
      </c>
    </row>
    <row r="15" spans="2:4" ht="26.4" x14ac:dyDescent="0.45">
      <c r="B15" s="39">
        <v>13</v>
      </c>
      <c r="C15" s="3" t="s">
        <v>138</v>
      </c>
      <c r="D15" s="38" t="s">
        <v>134</v>
      </c>
    </row>
    <row r="16" spans="2:4" ht="36" x14ac:dyDescent="0.45">
      <c r="B16" s="39">
        <v>14</v>
      </c>
      <c r="C16" s="3" t="s">
        <v>137</v>
      </c>
      <c r="D16" s="38" t="s">
        <v>134</v>
      </c>
    </row>
    <row r="17" spans="2:4" ht="36" x14ac:dyDescent="0.45">
      <c r="B17" s="39">
        <v>15</v>
      </c>
      <c r="C17" s="3" t="s">
        <v>136</v>
      </c>
      <c r="D17" s="38" t="s">
        <v>134</v>
      </c>
    </row>
    <row r="18" spans="2:4" ht="72" x14ac:dyDescent="0.45">
      <c r="B18" s="39">
        <v>16</v>
      </c>
      <c r="C18" s="3" t="s">
        <v>155</v>
      </c>
      <c r="D18" s="38" t="s">
        <v>134</v>
      </c>
    </row>
    <row r="19" spans="2:4" ht="26.4" x14ac:dyDescent="0.45">
      <c r="B19" s="39">
        <v>17</v>
      </c>
      <c r="C19" s="3" t="s">
        <v>135</v>
      </c>
      <c r="D19" s="38" t="s">
        <v>134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22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G19" sqref="G19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54</v>
      </c>
      <c r="B1" s="12" t="s">
        <v>55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26</v>
      </c>
      <c r="I1" s="12"/>
      <c r="L1" s="11" t="s">
        <v>59</v>
      </c>
      <c r="N1" t="s">
        <v>59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143</v>
      </c>
      <c r="G2" s="24" t="s">
        <v>44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 -Run</v>
      </c>
      <c r="P2" t="s">
        <v>132</v>
      </c>
      <c r="Q2" t="s">
        <v>75</v>
      </c>
      <c r="U2" t="str">
        <f>+IF(Q2=K2,"","x")</f>
        <v/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21</v>
      </c>
      <c r="G3" t="s">
        <v>45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132</v>
      </c>
      <c r="Q3" t="s">
        <v>76</v>
      </c>
      <c r="U3" t="str">
        <f t="shared" ref="U3:U8" si="2">+IF(Q3=K3,"","x")</f>
        <v/>
      </c>
    </row>
    <row r="4" spans="1:21" x14ac:dyDescent="0.45">
      <c r="C4" s="13" t="e">
        <f t="shared" ref="C4:C15" si="3">D3</f>
        <v>#REF!</v>
      </c>
      <c r="D4" s="14" t="e">
        <f t="shared" ref="D4:D7" si="4">C4+H4/3600/24</f>
        <v>#REF!</v>
      </c>
      <c r="E4" s="2"/>
      <c r="F4" s="59" t="s">
        <v>24</v>
      </c>
      <c r="G4" s="15" t="s">
        <v>25</v>
      </c>
      <c r="H4" s="2">
        <f>VLOOKUP(G4,List!B:C,2,0)</f>
        <v>42</v>
      </c>
      <c r="I4" s="2"/>
      <c r="K4" s="2" t="str">
        <f>VLOOKUP(G4,List!B:E,4,0)</f>
        <v>dcsm-EF_BUS_TLM_MODE_10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dcsm-EF_BUS_TLM_MODE_10 -Run</v>
      </c>
    </row>
    <row r="5" spans="1:21" x14ac:dyDescent="0.45">
      <c r="C5" s="13" t="e">
        <f t="shared" ref="C5" si="5">D4</f>
        <v>#REF!</v>
      </c>
      <c r="D5" s="14" t="e">
        <f t="shared" ref="D5" si="6">C5+H5/3600/24</f>
        <v>#REF!</v>
      </c>
      <c r="E5" s="2"/>
      <c r="F5" s="59" t="s">
        <v>219</v>
      </c>
      <c r="G5" s="15" t="s">
        <v>220</v>
      </c>
      <c r="H5" s="2">
        <f>VLOOKUP(G5,List!B:C,2,0)</f>
        <v>1092</v>
      </c>
      <c r="I5" s="2"/>
      <c r="K5" s="2" t="str">
        <f>VLOOKUP(G5,List!B:E,4,0)</f>
        <v>dcsm-EF_MSA_ON_C</v>
      </c>
      <c r="L5" s="2">
        <f>VLOOKUP(G5,List!B:G,6,0)</f>
        <v>15</v>
      </c>
      <c r="M5" s="14" t="e">
        <f t="shared" si="0"/>
        <v>#REF!</v>
      </c>
      <c r="N5" t="str">
        <f t="shared" si="1"/>
        <v>0000    CALL dcsm-EF_MSA_ON_C -Run</v>
      </c>
    </row>
    <row r="6" spans="1:21" x14ac:dyDescent="0.45">
      <c r="C6" s="13" t="e">
        <f t="shared" si="3"/>
        <v>#REF!</v>
      </c>
      <c r="D6" s="14" t="e">
        <f t="shared" si="4"/>
        <v>#REF!</v>
      </c>
      <c r="E6" s="2"/>
      <c r="F6" s="60" t="s">
        <v>221</v>
      </c>
      <c r="G6" s="61" t="s">
        <v>49</v>
      </c>
      <c r="H6" s="2">
        <f>VLOOKUP(G6,List!B:C,2,0)</f>
        <v>3600</v>
      </c>
      <c r="I6" s="2"/>
      <c r="K6" s="2">
        <f>VLOOKUP(G6,List!B:E,4,0)</f>
        <v>0</v>
      </c>
      <c r="L6" s="2">
        <f>VLOOKUP(G6,List!B:G,6,0)</f>
        <v>0</v>
      </c>
      <c r="M6" s="14" t="e">
        <f t="shared" si="0"/>
        <v>#REF!</v>
      </c>
      <c r="N6" t="str">
        <f>"0000    WAIT_SEC  "&amp;TEXT(H6,"#0")</f>
        <v>0000    WAIT_SEC  3600</v>
      </c>
    </row>
    <row r="7" spans="1:21" x14ac:dyDescent="0.45">
      <c r="C7" s="14" t="e">
        <f t="shared" si="3"/>
        <v>#REF!</v>
      </c>
      <c r="D7" s="14" t="e">
        <f t="shared" si="4"/>
        <v>#REF!</v>
      </c>
      <c r="E7" s="2"/>
      <c r="F7" s="31" t="s">
        <v>222</v>
      </c>
      <c r="G7" s="15" t="s">
        <v>18</v>
      </c>
      <c r="H7" s="2">
        <f>VLOOKUP(G7,List!B:C,2,0)</f>
        <v>380</v>
      </c>
      <c r="I7" s="2"/>
      <c r="K7" s="2" t="str">
        <f>VLOOKUP(G7,List!B:E,4,0)</f>
        <v>dcsm-EF_MSA_OFF</v>
      </c>
      <c r="L7" s="2">
        <f>VLOOKUP(G7,List!B:G,6,0)</f>
        <v>25</v>
      </c>
      <c r="M7" s="14" t="e">
        <f t="shared" si="0"/>
        <v>#REF!</v>
      </c>
      <c r="N7" t="str">
        <f t="shared" si="1"/>
        <v>0000    CALL dcsm-EF_MSA_OFF -Run</v>
      </c>
      <c r="P7" t="s">
        <v>132</v>
      </c>
      <c r="Q7" t="s">
        <v>77</v>
      </c>
      <c r="U7" t="str">
        <f t="shared" si="2"/>
        <v>x</v>
      </c>
    </row>
    <row r="8" spans="1:21" x14ac:dyDescent="0.45">
      <c r="C8" s="13" t="e">
        <f t="shared" si="3"/>
        <v>#REF!</v>
      </c>
      <c r="D8" s="13" t="e">
        <f>C8+H8/3600/24</f>
        <v>#REF!</v>
      </c>
      <c r="E8" s="24"/>
      <c r="F8" s="59" t="s">
        <v>19</v>
      </c>
      <c r="G8" s="2" t="s">
        <v>47</v>
      </c>
      <c r="H8" s="2">
        <f>VLOOKUP(G8,List!B:C,2,0)</f>
        <v>120</v>
      </c>
      <c r="I8" s="2"/>
      <c r="K8" s="2" t="str">
        <f>VLOOKUP(G8,List!B:E,4,0)</f>
        <v>dcsm-EF_MDP_POWEROFF</v>
      </c>
      <c r="L8" s="2">
        <f>VLOOKUP(G8,List!B:G,6,0)</f>
        <v>3</v>
      </c>
      <c r="M8" s="14" t="e">
        <f t="shared" si="0"/>
        <v>#REF!</v>
      </c>
      <c r="N8" t="str">
        <f t="shared" si="1"/>
        <v>0000    CALL dcsm-EF_MDP_POWEROFF -Run</v>
      </c>
      <c r="P8" t="s">
        <v>132</v>
      </c>
      <c r="Q8" t="s">
        <v>91</v>
      </c>
      <c r="U8" t="str">
        <f t="shared" si="2"/>
        <v>x</v>
      </c>
    </row>
    <row r="9" spans="1:21" x14ac:dyDescent="0.45">
      <c r="C9" s="14" t="e">
        <f t="shared" si="3"/>
        <v>#REF!</v>
      </c>
      <c r="D9" s="14" t="e">
        <f>C9+H9/3600/24</f>
        <v>#REF!</v>
      </c>
      <c r="E9" s="24"/>
      <c r="F9" s="62" t="s">
        <v>21</v>
      </c>
      <c r="G9" s="2" t="s">
        <v>45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M9" s="14" t="e">
        <f t="shared" si="0"/>
        <v>#REF!</v>
      </c>
      <c r="N9" t="str">
        <f t="shared" si="1"/>
        <v>0000    CALL dcsm-EF_MDP_ON -Run</v>
      </c>
    </row>
    <row r="10" spans="1:21" x14ac:dyDescent="0.45">
      <c r="C10" s="13" t="e">
        <f t="shared" ref="C10:C12" si="7">D9</f>
        <v>#REF!</v>
      </c>
      <c r="D10" s="14" t="e">
        <f t="shared" ref="D10:D12" si="8">C10+H10/3600/24</f>
        <v>#REF!</v>
      </c>
      <c r="E10" s="2"/>
      <c r="F10" s="59" t="s">
        <v>24</v>
      </c>
      <c r="G10" s="15" t="s">
        <v>25</v>
      </c>
      <c r="H10" s="2">
        <f>VLOOKUP(G10,List!B:C,2,0)</f>
        <v>42</v>
      </c>
      <c r="I10" s="2"/>
      <c r="K10" s="2" t="str">
        <f>VLOOKUP(G10,List!B:E,4,0)</f>
        <v>dcsm-EF_BUS_TLM_MODE_10</v>
      </c>
      <c r="L10" s="2">
        <f>VLOOKUP(G10,List!B:G,6,0)</f>
        <v>2</v>
      </c>
      <c r="M10" s="14" t="e">
        <f t="shared" ref="M10:M12" si="9">C10-317/3600/24</f>
        <v>#REF!</v>
      </c>
      <c r="N10" t="str">
        <f t="shared" ref="N10:N12" si="10">+"0000    CALL "&amp;K10&amp;" -Run"</f>
        <v>0000    CALL dcsm-EF_BUS_TLM_MODE_10 -Run</v>
      </c>
    </row>
    <row r="11" spans="1:21" x14ac:dyDescent="0.45">
      <c r="C11" s="13" t="e">
        <f t="shared" si="7"/>
        <v>#REF!</v>
      </c>
      <c r="D11" s="14" t="e">
        <f t="shared" si="8"/>
        <v>#REF!</v>
      </c>
      <c r="E11" s="2"/>
      <c r="F11" s="63" t="s">
        <v>219</v>
      </c>
      <c r="G11" s="15" t="s">
        <v>220</v>
      </c>
      <c r="H11" s="2">
        <f>VLOOKUP(G11,List!B:C,2,0)</f>
        <v>1092</v>
      </c>
      <c r="I11" s="2"/>
      <c r="K11" s="2" t="str">
        <f>VLOOKUP(G11,List!B:E,4,0)</f>
        <v>dcsm-EF_MSA_ON_C</v>
      </c>
      <c r="L11" s="2">
        <f>VLOOKUP(G11,List!B:G,6,0)</f>
        <v>15</v>
      </c>
      <c r="M11" s="14" t="e">
        <f t="shared" si="9"/>
        <v>#REF!</v>
      </c>
      <c r="N11" t="str">
        <f t="shared" si="10"/>
        <v>0000    CALL dcsm-EF_MSA_ON_C -Run</v>
      </c>
    </row>
    <row r="12" spans="1:21" x14ac:dyDescent="0.45">
      <c r="C12" s="13" t="e">
        <f t="shared" si="7"/>
        <v>#REF!</v>
      </c>
      <c r="D12" s="14" t="e">
        <f t="shared" si="8"/>
        <v>#REF!</v>
      </c>
      <c r="E12" s="2"/>
      <c r="F12" s="59" t="s">
        <v>223</v>
      </c>
      <c r="G12" s="2" t="s">
        <v>29</v>
      </c>
      <c r="H12" s="2">
        <f>VLOOKUP(G12,List!B:C,2,0)</f>
        <v>42</v>
      </c>
      <c r="I12" s="2"/>
      <c r="K12" s="2" t="str">
        <f>VLOOKUP(G12,List!B:E,4,0)</f>
        <v>dcsm-EF_MDP_CRUISE_SET</v>
      </c>
      <c r="L12" s="2">
        <f>VLOOKUP(G12,List!B:G,6,0)</f>
        <v>2</v>
      </c>
      <c r="M12" s="14" t="e">
        <f t="shared" si="9"/>
        <v>#REF!</v>
      </c>
      <c r="N12" t="str">
        <f t="shared" si="10"/>
        <v>0000    CALL dcsm-EF_MDP_CRUISE_SET -Run</v>
      </c>
    </row>
    <row r="13" spans="1:21" x14ac:dyDescent="0.45">
      <c r="C13" s="13" t="e">
        <f t="shared" ref="C13" si="11">D12</f>
        <v>#REF!</v>
      </c>
      <c r="D13" s="14" t="e">
        <f t="shared" ref="D13" si="12">C13+H13/3600/24</f>
        <v>#REF!</v>
      </c>
      <c r="E13" s="2"/>
      <c r="F13" s="59" t="s">
        <v>432</v>
      </c>
      <c r="G13" s="15" t="s">
        <v>28</v>
      </c>
      <c r="H13" s="2">
        <f>VLOOKUP(G13,List!B:C,2,0)</f>
        <v>80</v>
      </c>
      <c r="I13" s="2"/>
      <c r="K13" s="2" t="str">
        <f>VLOOKUP(G13,List!B:E,4,0)</f>
        <v>dcsm-EF_PME_ON</v>
      </c>
      <c r="L13" s="2">
        <f>VLOOKUP(G13,List!B:G,6,0)</f>
        <v>2</v>
      </c>
      <c r="M13" s="14" t="e">
        <f t="shared" ref="M13:M22" si="13">C13-317/3600/24</f>
        <v>#REF!</v>
      </c>
      <c r="N13" t="str">
        <f t="shared" ref="N13:N21" si="14">+"0000    CALL "&amp;K13&amp;" -Run"</f>
        <v>0000    CALL dcsm-EF_PME_ON -Run</v>
      </c>
    </row>
    <row r="14" spans="1:21" x14ac:dyDescent="0.45">
      <c r="C14" s="13" t="e">
        <f t="shared" si="3"/>
        <v>#REF!</v>
      </c>
      <c r="D14" s="13" t="e">
        <f>C14+H14/3600/24</f>
        <v>#REF!</v>
      </c>
      <c r="E14" s="2"/>
      <c r="F14" s="59" t="s">
        <v>431</v>
      </c>
      <c r="G14" s="15" t="s">
        <v>2</v>
      </c>
      <c r="H14" s="2">
        <f>VLOOKUP(G14,List!B:C,2,0)</f>
        <v>14</v>
      </c>
      <c r="I14" s="2"/>
      <c r="K14" s="2" t="str">
        <f>VLOOKUP(G14,List!B:E,4,0)</f>
        <v>dcsm-EF_MGF_ON</v>
      </c>
      <c r="L14" s="2">
        <f>VLOOKUP(G14,List!B:G,6,0)</f>
        <v>3</v>
      </c>
      <c r="M14" s="14" t="e">
        <f t="shared" si="13"/>
        <v>#REF!</v>
      </c>
      <c r="N14" t="str">
        <f t="shared" si="14"/>
        <v>0000    CALL dcsm-EF_MGF_ON -Run</v>
      </c>
    </row>
    <row r="15" spans="1:21" x14ac:dyDescent="0.45">
      <c r="C15" s="27" t="e">
        <f t="shared" si="3"/>
        <v>#REF!</v>
      </c>
      <c r="D15" s="27" t="e">
        <f>C16</f>
        <v>#REF!</v>
      </c>
      <c r="E15" s="64" t="s">
        <v>224</v>
      </c>
      <c r="F15" s="29"/>
      <c r="G15" s="29"/>
      <c r="H15" s="2" t="e">
        <f>(D15-C15)*3600*24</f>
        <v>#REF!</v>
      </c>
      <c r="I15" s="2"/>
      <c r="K15" s="2" t="e">
        <f>VLOOKUP(G15,List!B:E,4,0)</f>
        <v>#N/A</v>
      </c>
      <c r="L15" s="2" t="e">
        <f>VLOOKUP(G15,List!B:G,6,0)</f>
        <v>#N/A</v>
      </c>
      <c r="M15" s="14" t="e">
        <f t="shared" si="13"/>
        <v>#REF!</v>
      </c>
      <c r="N15" t="e">
        <f>"0000    WAIT_SEC  "&amp;TEXT(H15,"#0")</f>
        <v>#REF!</v>
      </c>
    </row>
    <row r="16" spans="1:21" x14ac:dyDescent="0.45">
      <c r="C16" s="13" t="e">
        <f t="shared" ref="C16:C19" si="15">D16-H16/3600/24</f>
        <v>#REF!</v>
      </c>
      <c r="D16" s="13" t="e">
        <f t="shared" ref="D16:D19" si="16">C17</f>
        <v>#REF!</v>
      </c>
      <c r="E16" s="2"/>
      <c r="F16" s="88" t="s">
        <v>4</v>
      </c>
      <c r="G16" s="15" t="s">
        <v>3</v>
      </c>
      <c r="H16" s="2">
        <f>VLOOKUP(G16,List!B:C,2,0)</f>
        <v>868</v>
      </c>
      <c r="I16" s="2"/>
      <c r="K16" s="2" t="str">
        <f>VLOOKUP(G16,List!B:E,4,0)</f>
        <v>dcsm-EF_PWI_ON_CRUISE</v>
      </c>
      <c r="L16" s="2">
        <f>VLOOKUP(G16,List!B:G,6,0)</f>
        <v>27</v>
      </c>
      <c r="M16" s="14" t="e">
        <f t="shared" si="13"/>
        <v>#REF!</v>
      </c>
      <c r="N16" t="str">
        <f t="shared" si="14"/>
        <v>0000    CALL dcsm-EF_PWI_ON_CRUISE -Run</v>
      </c>
    </row>
    <row r="17" spans="1:14" x14ac:dyDescent="0.45">
      <c r="C17" s="13" t="e">
        <f t="shared" si="15"/>
        <v>#REF!</v>
      </c>
      <c r="D17" s="13" t="e">
        <f t="shared" si="16"/>
        <v>#REF!</v>
      </c>
      <c r="E17" s="2"/>
      <c r="F17" s="88"/>
      <c r="G17" s="15" t="s">
        <v>32</v>
      </c>
      <c r="H17" s="2">
        <f>VLOOKUP(G17,List!B:C,2,0)</f>
        <v>386</v>
      </c>
      <c r="I17" s="2"/>
      <c r="K17" s="2" t="str">
        <f>VLOOKUP(G17,List!B:E,4,0)</f>
        <v>dcsm-EF_MEA_ON_SW</v>
      </c>
      <c r="L17" s="2">
        <f>VLOOKUP(G17,List!B:G,6,0)</f>
        <v>21</v>
      </c>
      <c r="M17" s="14" t="e">
        <f t="shared" si="13"/>
        <v>#REF!</v>
      </c>
      <c r="N17" t="str">
        <f t="shared" si="14"/>
        <v>0000    CALL dcsm-EF_MEA_ON_SW -Run</v>
      </c>
    </row>
    <row r="18" spans="1:14" x14ac:dyDescent="0.45">
      <c r="C18" s="13" t="e">
        <f t="shared" si="15"/>
        <v>#REF!</v>
      </c>
      <c r="D18" s="13" t="e">
        <f t="shared" si="16"/>
        <v>#REF!</v>
      </c>
      <c r="E18" s="2"/>
      <c r="F18" s="88"/>
      <c r="G18" s="15" t="s">
        <v>0</v>
      </c>
      <c r="H18" s="2">
        <f>VLOOKUP(G18,List!B:C,2,0)</f>
        <v>564</v>
      </c>
      <c r="I18" s="2"/>
      <c r="K18" s="2" t="str">
        <f>VLOOKUP(G18,List!B:E,4,0)</f>
        <v>dcsm-EF_ENA_power_ON</v>
      </c>
      <c r="L18" s="2">
        <f>VLOOKUP(G18,List!B:G,6,0)</f>
        <v>7</v>
      </c>
      <c r="M18" s="14" t="e">
        <f t="shared" si="13"/>
        <v>#REF!</v>
      </c>
      <c r="N18" t="str">
        <f t="shared" si="14"/>
        <v>0000    CALL dcsm-EF_ENA_power_ON -Run</v>
      </c>
    </row>
    <row r="19" spans="1:14" x14ac:dyDescent="0.45">
      <c r="C19" s="13" t="e">
        <f t="shared" si="15"/>
        <v>#REF!</v>
      </c>
      <c r="D19" s="13" t="e">
        <f t="shared" si="16"/>
        <v>#REF!</v>
      </c>
      <c r="E19" s="2"/>
      <c r="F19" s="88"/>
      <c r="G19" s="2" t="s">
        <v>391</v>
      </c>
      <c r="H19" s="2">
        <f>VLOOKUP(G19,List!B:C,2,0)</f>
        <v>582</v>
      </c>
      <c r="I19" s="2"/>
      <c r="K19" s="2" t="str">
        <f>VLOOKUP(G19,List!B:E,4,0)</f>
        <v>dcsm-EF_MIA_ON_ASIC_LDET_LEVEL30</v>
      </c>
      <c r="L19" s="2">
        <f>VLOOKUP(G19,List!B:G,6,0)</f>
        <v>11</v>
      </c>
      <c r="M19" s="14" t="e">
        <f t="shared" si="13"/>
        <v>#REF!</v>
      </c>
      <c r="N19" t="str">
        <f t="shared" si="14"/>
        <v>0000    CALL dcsm-EF_MIA_ON_ASIC_LDET_LEVEL30 -Run</v>
      </c>
    </row>
    <row r="20" spans="1:14" x14ac:dyDescent="0.45">
      <c r="C20" s="13" t="e">
        <f>D20-H20/3600/24</f>
        <v>#REF!</v>
      </c>
      <c r="D20" s="13" t="e">
        <f>C21</f>
        <v>#REF!</v>
      </c>
      <c r="E20" s="2"/>
      <c r="F20" s="88"/>
      <c r="G20" s="15" t="s">
        <v>1</v>
      </c>
      <c r="H20" s="2">
        <f>VLOOKUP(G20,List!B:C,2,0)</f>
        <v>1230</v>
      </c>
      <c r="I20" s="2"/>
      <c r="K20" s="2" t="str">
        <f>VLOOKUP(G20,List!B:E,4,0)</f>
        <v>dcsm-EF_HEP_ON_START_for_TL</v>
      </c>
      <c r="L20" s="2">
        <f>VLOOKUP(G20,List!B:G,6,0)</f>
        <v>34</v>
      </c>
      <c r="M20" s="14" t="e">
        <f t="shared" si="13"/>
        <v>#REF!</v>
      </c>
      <c r="N20" t="str">
        <f t="shared" si="14"/>
        <v>0000    CALL dcsm-EF_HEP_ON_START_for_TL -Run</v>
      </c>
    </row>
    <row r="21" spans="1:14" ht="18.600000000000001" thickBot="1" x14ac:dyDescent="0.5">
      <c r="C21" s="13" t="e">
        <f>D21-H21/3600/24</f>
        <v>#REF!</v>
      </c>
      <c r="D21" s="13" t="e">
        <f>C22</f>
        <v>#REF!</v>
      </c>
      <c r="E21" s="47"/>
      <c r="F21" s="89"/>
      <c r="G21" s="26" t="s">
        <v>34</v>
      </c>
      <c r="H21" s="70">
        <f>VLOOKUP(G21,List!B:C,2,0)</f>
        <v>202</v>
      </c>
      <c r="I21" s="70"/>
      <c r="J21" s="65"/>
      <c r="K21" s="70" t="str">
        <f>VLOOKUP(G21,List!B:E,4,0)</f>
        <v>dcsm-EF_MDM_ON</v>
      </c>
      <c r="L21" s="70">
        <f>VLOOKUP(G21,List!B:G,6,0)</f>
        <v>6</v>
      </c>
      <c r="M21" s="72" t="e">
        <f t="shared" si="13"/>
        <v>#REF!</v>
      </c>
      <c r="N21" t="str">
        <f t="shared" si="14"/>
        <v>0000    CALL dcsm-EF_MDM_ON -Run</v>
      </c>
    </row>
    <row r="22" spans="1:14" ht="18.600000000000001" thickBot="1" x14ac:dyDescent="0.5">
      <c r="A22" s="65"/>
      <c r="B22" s="66"/>
      <c r="C22" s="18" t="e">
        <f>#REF!</f>
        <v>#REF!</v>
      </c>
      <c r="D22" s="18" t="e">
        <f t="shared" ref="D22" si="17">C22+H22/3600/24</f>
        <v>#REF!</v>
      </c>
      <c r="E22" s="19" t="s">
        <v>163</v>
      </c>
      <c r="F22" s="20"/>
      <c r="G22" s="21" t="e">
        <f>(#REF!-D21)*24*3600</f>
        <v>#REF!</v>
      </c>
      <c r="H22" s="73">
        <v>1200</v>
      </c>
      <c r="I22" s="73"/>
      <c r="J22" s="17"/>
      <c r="K22" s="73" t="e">
        <f>VLOOKUP(G22,List!B:E,4,0)</f>
        <v>#REF!</v>
      </c>
      <c r="L22" s="73" t="e">
        <f>VLOOKUP(G22,List!B:G,6,0)</f>
        <v>#REF!</v>
      </c>
      <c r="M22" s="74" t="e">
        <f t="shared" si="13"/>
        <v>#REF!</v>
      </c>
      <c r="N22" t="e">
        <f>"0000    WAIT_SEC  "&amp;TEXT(G22,"#0")</f>
        <v>#REF!</v>
      </c>
    </row>
  </sheetData>
  <mergeCells count="1">
    <mergeCell ref="F16:F21"/>
  </mergeCells>
  <phoneticPr fontId="1"/>
  <conditionalFormatting sqref="H2:H1048576">
    <cfRule type="expression" dxfId="66" priority="5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3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3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54</v>
      </c>
      <c r="B1" s="12" t="s">
        <v>55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26</v>
      </c>
      <c r="I1" s="12"/>
      <c r="L1" s="11" t="s">
        <v>59</v>
      </c>
      <c r="N1" t="s">
        <v>59</v>
      </c>
    </row>
    <row r="2" spans="1:21" x14ac:dyDescent="0.45">
      <c r="A2" s="31"/>
      <c r="B2" s="32"/>
      <c r="C2" s="13" t="e">
        <f t="shared" ref="C2:C12" si="0">D2-H2/3600/24</f>
        <v>#REF!</v>
      </c>
      <c r="D2" s="13" t="e">
        <f t="shared" ref="D2:D12" si="1">C3</f>
        <v>#REF!</v>
      </c>
      <c r="E2" s="2"/>
      <c r="F2" s="88" t="s">
        <v>11</v>
      </c>
      <c r="G2" s="15" t="s">
        <v>12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7" si="2">C2-317/3600/24</f>
        <v>#REF!</v>
      </c>
      <c r="N2" t="str">
        <f>+"0000    CALL "&amp;K2&amp;" -Run"</f>
        <v>0000    CALL dcsm-EF_HEPE_OFF_STOP -Run</v>
      </c>
      <c r="P2" t="s">
        <v>132</v>
      </c>
      <c r="Q2" t="s">
        <v>101</v>
      </c>
      <c r="U2" t="str">
        <f t="shared" ref="U2:U6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88"/>
      <c r="G3" s="15" t="s">
        <v>13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3" si="4">+"0000    CALL "&amp;K3&amp;" -Run"</f>
        <v>0000    CALL dcsm-EF_MIA_OFF -Run</v>
      </c>
      <c r="P3" t="s">
        <v>132</v>
      </c>
      <c r="Q3" t="s">
        <v>105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 t="shared" si="1"/>
        <v>#REF!</v>
      </c>
      <c r="E4" s="2"/>
      <c r="F4" s="88"/>
      <c r="G4" s="15" t="s">
        <v>14</v>
      </c>
      <c r="H4" s="2">
        <f>VLOOKUP(G4,List!B:C,2,0)</f>
        <v>88</v>
      </c>
      <c r="I4" s="33"/>
      <c r="K4" s="2" t="str">
        <f>VLOOKUP(G4,List!B:E,4,0)</f>
        <v>dcsm-EF_ENA_power_OFF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dcsm-EF_ENA_power_OFF -Run</v>
      </c>
      <c r="P4" t="s">
        <v>132</v>
      </c>
      <c r="Q4" t="s">
        <v>106</v>
      </c>
      <c r="U4" t="str">
        <f t="shared" si="3"/>
        <v>x</v>
      </c>
    </row>
    <row r="5" spans="1:21" x14ac:dyDescent="0.45">
      <c r="A5" s="31"/>
      <c r="B5" s="32"/>
      <c r="C5" s="13" t="e">
        <f t="shared" si="0"/>
        <v>#REF!</v>
      </c>
      <c r="D5" s="13" t="e">
        <f t="shared" si="1"/>
        <v>#REF!</v>
      </c>
      <c r="E5" s="2"/>
      <c r="F5" s="88"/>
      <c r="G5" s="15" t="s">
        <v>15</v>
      </c>
      <c r="H5" s="2">
        <f>VLOOKUP(G5,List!B:C,2,0)</f>
        <v>164</v>
      </c>
      <c r="I5" s="33"/>
      <c r="K5" s="2" t="str">
        <f>VLOOKUP(G5,List!B:E,4,0)</f>
        <v>dcsm-EF_MEA_OFF</v>
      </c>
      <c r="L5" s="2">
        <f>VLOOKUP(G5,List!B:G,6,0)</f>
        <v>6</v>
      </c>
      <c r="M5" s="14" t="e">
        <f t="shared" si="2"/>
        <v>#REF!</v>
      </c>
      <c r="N5" t="str">
        <f t="shared" si="4"/>
        <v>0000    CALL dcsm-EF_MEA_OFF -Run</v>
      </c>
      <c r="P5" t="s">
        <v>132</v>
      </c>
      <c r="Q5" t="s">
        <v>108</v>
      </c>
      <c r="U5" t="str">
        <f t="shared" si="3"/>
        <v>x</v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88"/>
      <c r="G6" s="15" t="s">
        <v>16</v>
      </c>
      <c r="H6" s="2">
        <f>VLOOKUP(G6,List!B:C,2,0)</f>
        <v>8</v>
      </c>
      <c r="I6" s="15"/>
      <c r="K6" s="2" t="str">
        <f>VLOOKUP(G6,List!B:E,4,0)</f>
        <v>dcsm-EF_MGF_OFF</v>
      </c>
      <c r="L6" s="2">
        <f>VLOOKUP(G6,List!B:G,6,0)</f>
        <v>1</v>
      </c>
      <c r="M6" s="14" t="e">
        <f t="shared" si="2"/>
        <v>#REF!</v>
      </c>
      <c r="N6" t="str">
        <f t="shared" si="4"/>
        <v>0000    CALL dcsm-EF_MGF_OFF -Run</v>
      </c>
      <c r="P6" t="s">
        <v>132</v>
      </c>
      <c r="Q6" t="s">
        <v>63</v>
      </c>
      <c r="U6" t="str">
        <f t="shared" si="3"/>
        <v>x</v>
      </c>
    </row>
    <row r="7" spans="1:21" x14ac:dyDescent="0.45">
      <c r="C7" s="13" t="e">
        <f t="shared" si="0"/>
        <v>#REF!</v>
      </c>
      <c r="D7" s="13" t="e">
        <f t="shared" si="1"/>
        <v>#REF!</v>
      </c>
      <c r="E7" s="2"/>
      <c r="F7" s="88"/>
      <c r="G7" s="15" t="s">
        <v>17</v>
      </c>
      <c r="H7" s="2">
        <f>VLOOKUP(G7,List!B:C,2,0)</f>
        <v>80</v>
      </c>
      <c r="I7" s="15"/>
      <c r="K7" s="2" t="str">
        <f>VLOOKUP(G7,List!B:E,4,0)</f>
        <v>dcsm-EF_PWI_OFF</v>
      </c>
      <c r="L7" s="2">
        <f>VLOOKUP(G7,List!B:G,6,0)</f>
        <v>2</v>
      </c>
      <c r="M7" s="14" t="e">
        <f t="shared" si="2"/>
        <v>#REF!</v>
      </c>
      <c r="N7" t="str">
        <f t="shared" si="4"/>
        <v>0000    CALL dcsm-EF_PWI_OFF -Run</v>
      </c>
      <c r="U7" t="e">
        <f>+IF(#REF!=K7,"","x")</f>
        <v>#REF!</v>
      </c>
    </row>
    <row r="8" spans="1:21" x14ac:dyDescent="0.45">
      <c r="C8" s="13" t="e">
        <f>D8-H13/3600/24</f>
        <v>#REF!</v>
      </c>
      <c r="D8" s="13" t="e">
        <f t="shared" si="1"/>
        <v>#REF!</v>
      </c>
      <c r="E8" s="2"/>
      <c r="F8" s="88"/>
      <c r="G8" s="15" t="s">
        <v>27</v>
      </c>
      <c r="H8" s="2">
        <f>VLOOKUP(G8,List!B:C,2,0)</f>
        <v>40</v>
      </c>
      <c r="I8" s="15"/>
      <c r="K8" s="2" t="str">
        <f>VLOOKUP(G8,List!B:E,4,0)</f>
        <v>dcsm-EF_PME_OFF</v>
      </c>
      <c r="L8" s="2">
        <f>VLOOKUP(G8,List!B:G,6,0)</f>
        <v>1</v>
      </c>
      <c r="M8" s="14" t="e">
        <f t="shared" ref="M8:M12" si="5">C8-317/3600/24</f>
        <v>#REF!</v>
      </c>
      <c r="N8" t="str">
        <f t="shared" si="4"/>
        <v>0000    CALL dcsm-EF_PME_OFF -Run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88"/>
      <c r="G9" s="15" t="s">
        <v>18</v>
      </c>
      <c r="H9" s="2">
        <f>VLOOKUP(G9,List!B:C,2,0)</f>
        <v>380</v>
      </c>
      <c r="I9" s="15"/>
      <c r="K9" s="2" t="str">
        <f>VLOOKUP(G9,List!B:E,4,0)</f>
        <v>dcsm-EF_MSA_OFF</v>
      </c>
      <c r="L9" s="2">
        <f>VLOOKUP(G9,List!B:G,6,0)</f>
        <v>25</v>
      </c>
      <c r="M9" s="14" t="e">
        <f t="shared" si="5"/>
        <v>#REF!</v>
      </c>
      <c r="N9" t="str">
        <f t="shared" si="4"/>
        <v>0000    CALL dcsm-EF_MSA_OFF -Run</v>
      </c>
    </row>
    <row r="10" spans="1:21" x14ac:dyDescent="0.45">
      <c r="C10" s="13" t="e">
        <f t="shared" si="0"/>
        <v>#REF!</v>
      </c>
      <c r="D10" s="13" t="e">
        <f t="shared" si="1"/>
        <v>#REF!</v>
      </c>
      <c r="E10" s="2"/>
      <c r="F10" s="90"/>
      <c r="G10" s="15" t="s">
        <v>35</v>
      </c>
      <c r="H10" s="2">
        <f>VLOOKUP(G10,List!B:C,2,0)</f>
        <v>160</v>
      </c>
      <c r="I10" s="15"/>
      <c r="K10" s="2" t="str">
        <f>VLOOKUP(G10,List!B:E,4,0)</f>
        <v>dcsm-EF_MDM_OFF</v>
      </c>
      <c r="L10" s="2">
        <f>VLOOKUP(G10,List!B:G,6,0)</f>
        <v>4</v>
      </c>
      <c r="M10" s="14" t="e">
        <f t="shared" si="5"/>
        <v>#REF!</v>
      </c>
      <c r="N10" t="str">
        <f t="shared" si="4"/>
        <v>0000    CALL dcsm-EF_MDM_OFF -Run</v>
      </c>
    </row>
    <row r="11" spans="1:21" x14ac:dyDescent="0.45">
      <c r="C11" s="13" t="e">
        <f>D11-H11/3600/24</f>
        <v>#REF!</v>
      </c>
      <c r="D11" s="13" t="e">
        <f t="shared" si="1"/>
        <v>#REF!</v>
      </c>
      <c r="E11" s="2"/>
      <c r="F11" s="15" t="s">
        <v>19</v>
      </c>
      <c r="G11" s="15" t="s">
        <v>47</v>
      </c>
      <c r="H11" s="2">
        <f>VLOOKUP(G11,List!B:C,2,0)</f>
        <v>120</v>
      </c>
      <c r="I11" s="15"/>
      <c r="K11" s="2" t="str">
        <f>VLOOKUP(G11,List!B:E,4,0)</f>
        <v>dcsm-EF_MDP_POWEROFF</v>
      </c>
      <c r="L11" s="2">
        <f>VLOOKUP(G11,List!B:G,6,0)</f>
        <v>3</v>
      </c>
      <c r="M11" s="14" t="e">
        <f t="shared" si="5"/>
        <v>#REF!</v>
      </c>
      <c r="N11" t="str">
        <f t="shared" si="4"/>
        <v>0000    CALL dcsm-EF_MDP_POWEROFF -Run</v>
      </c>
    </row>
    <row r="12" spans="1:21" ht="18.600000000000001" thickBot="1" x14ac:dyDescent="0.5">
      <c r="C12" s="13" t="e">
        <f t="shared" si="0"/>
        <v>#REF!</v>
      </c>
      <c r="D12" s="13" t="e">
        <f t="shared" si="1"/>
        <v>#REF!</v>
      </c>
      <c r="E12" s="2"/>
      <c r="F12" s="67" t="s">
        <v>20</v>
      </c>
      <c r="G12" s="68" t="s">
        <v>48</v>
      </c>
      <c r="H12" s="70">
        <f>VLOOKUP(G12,List!B:C,2,0)</f>
        <v>220</v>
      </c>
      <c r="I12" s="71"/>
      <c r="J12" s="65"/>
      <c r="K12" s="70" t="str">
        <f>VLOOKUP(G12,List!B:E,4,0)</f>
        <v>dcsm-EF_BUS_MONI_OFF</v>
      </c>
      <c r="L12" s="70">
        <f>VLOOKUP(G12,List!B:G,6,0)</f>
        <v>5</v>
      </c>
      <c r="M12" s="72" t="e">
        <f t="shared" si="5"/>
        <v>#REF!</v>
      </c>
      <c r="N12" t="str">
        <f t="shared" si="4"/>
        <v>0000    CALL dcsm-EF_BUS_MONI_OFF -Run</v>
      </c>
    </row>
    <row r="13" spans="1:21" ht="18.600000000000001" thickBot="1" x14ac:dyDescent="0.5">
      <c r="A13" s="16"/>
      <c r="B13" s="17"/>
      <c r="C13" s="18" t="e">
        <f>#REF!</f>
        <v>#REF!</v>
      </c>
      <c r="D13" s="18" t="e">
        <f>C13+#REF!/3600/24</f>
        <v>#REF!</v>
      </c>
      <c r="E13" s="18" t="e">
        <f>#REF!</f>
        <v>#REF!</v>
      </c>
      <c r="F13" s="20"/>
      <c r="G13" s="20" t="s">
        <v>159</v>
      </c>
      <c r="H13" s="69">
        <v>1200</v>
      </c>
      <c r="I13" s="65"/>
      <c r="J13" s="65"/>
      <c r="K13" s="70" t="e">
        <f>VLOOKUP(G13,List!B:E,4,0)</f>
        <v>#N/A</v>
      </c>
      <c r="L13" s="70" t="e">
        <f>VLOOKUP(G13,List!B:G,6,0)</f>
        <v>#N/A</v>
      </c>
      <c r="M13" s="72" t="e">
        <f t="shared" ref="M13" si="6">C13-317/3600/24</f>
        <v>#REF!</v>
      </c>
      <c r="N13" t="e">
        <f t="shared" si="4"/>
        <v>#N/A</v>
      </c>
    </row>
  </sheetData>
  <mergeCells count="1">
    <mergeCell ref="F2:F10"/>
  </mergeCells>
  <phoneticPr fontId="1"/>
  <conditionalFormatting sqref="H2:H1048576">
    <cfRule type="expression" dxfId="65" priority="3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6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G5" sqref="G5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54</v>
      </c>
      <c r="B1" s="12" t="s">
        <v>55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26</v>
      </c>
      <c r="I1" s="12"/>
      <c r="L1" s="11" t="s">
        <v>59</v>
      </c>
      <c r="N1" t="s">
        <v>59</v>
      </c>
    </row>
    <row r="2" spans="1:21" x14ac:dyDescent="0.45">
      <c r="C2" s="13" t="e">
        <f>#REF!</f>
        <v>#REF!</v>
      </c>
      <c r="D2" s="14" t="e">
        <f t="shared" ref="D2:D16" si="0">C2+H2/3600/24</f>
        <v>#REF!</v>
      </c>
      <c r="E2" s="24"/>
      <c r="F2" s="88" t="s">
        <v>5</v>
      </c>
      <c r="G2" s="26" t="s">
        <v>6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9" si="1">C2-317/3600/24</f>
        <v>#REF!</v>
      </c>
      <c r="N2" t="str">
        <f>+"0000    CALL "&amp;K2&amp;" -Run"</f>
        <v>0000    CALL dcsm-EF_HEPE_HV_ON_OBS_START -Run</v>
      </c>
      <c r="P2" t="s">
        <v>132</v>
      </c>
      <c r="Q2" t="s">
        <v>80</v>
      </c>
      <c r="U2" t="str">
        <f t="shared" ref="U2:U9" si="2">+IF(Q2=K2,"","x")</f>
        <v>x</v>
      </c>
    </row>
    <row r="3" spans="1:21" x14ac:dyDescent="0.45">
      <c r="C3" s="13" t="e">
        <f>D2</f>
        <v>#REF!</v>
      </c>
      <c r="D3" s="13" t="e">
        <f t="shared" si="0"/>
        <v>#REF!</v>
      </c>
      <c r="E3" s="2"/>
      <c r="F3" s="88"/>
      <c r="G3" s="2" t="s">
        <v>439</v>
      </c>
      <c r="H3" s="2">
        <f>VLOOKUP(G3,List!B:C,2,0)</f>
        <v>344</v>
      </c>
      <c r="I3" s="15"/>
      <c r="K3" s="2" t="str">
        <f>VLOOKUP(G3,List!B:E,4,0)</f>
        <v>dcsm-EF_ENA_HV_ON_MASS_PECM4881</v>
      </c>
      <c r="L3" s="2">
        <f>VLOOKUP(G3,List!B:G,6,0)</f>
        <v>18</v>
      </c>
      <c r="M3" s="14" t="e">
        <f t="shared" si="1"/>
        <v>#REF!</v>
      </c>
      <c r="N3" t="str">
        <f t="shared" ref="N3:N5" si="3">+"0000    CALL "&amp;K3&amp;" -Run"</f>
        <v>0000    CALL dcsm-EF_ENA_HV_ON_MASS_PECM4881 -Run</v>
      </c>
      <c r="P3" t="s">
        <v>132</v>
      </c>
      <c r="Q3" t="s">
        <v>89</v>
      </c>
      <c r="U3" t="str">
        <f t="shared" si="2"/>
        <v>x</v>
      </c>
    </row>
    <row r="4" spans="1:21" x14ac:dyDescent="0.45">
      <c r="C4" s="13" t="e">
        <f t="shared" ref="C4:C9" si="4">D3</f>
        <v>#REF!</v>
      </c>
      <c r="D4" s="13" t="e">
        <f t="shared" si="0"/>
        <v>#REF!</v>
      </c>
      <c r="E4" s="2"/>
      <c r="F4" s="88"/>
      <c r="G4" s="15" t="s">
        <v>448</v>
      </c>
      <c r="H4" s="2">
        <f>VLOOKUP(G4,List!B:C,2,0)</f>
        <v>262</v>
      </c>
      <c r="I4" s="15" t="s">
        <v>61</v>
      </c>
      <c r="K4" s="2" t="str">
        <f>VLOOKUP(G4,List!B:E,4,0)</f>
        <v>dcsm-EF_MIA_HV_ON_SW_RC</v>
      </c>
      <c r="L4" s="2">
        <f>VLOOKUP(G4,List!B:G,6,0)</f>
        <v>7</v>
      </c>
      <c r="M4" s="14" t="e">
        <f t="shared" si="1"/>
        <v>#REF!</v>
      </c>
      <c r="N4" t="str">
        <f t="shared" si="3"/>
        <v>0000    CALL dcsm-EF_MIA_HV_ON_SW_RC -Run</v>
      </c>
      <c r="P4" t="s">
        <v>132</v>
      </c>
      <c r="Q4" t="s">
        <v>90</v>
      </c>
      <c r="U4" t="str">
        <f t="shared" si="2"/>
        <v>x</v>
      </c>
    </row>
    <row r="5" spans="1:21" x14ac:dyDescent="0.45">
      <c r="C5" s="13" t="e">
        <f t="shared" si="4"/>
        <v>#REF!</v>
      </c>
      <c r="D5" s="13" t="e">
        <f t="shared" si="0"/>
        <v>#REF!</v>
      </c>
      <c r="E5" s="2"/>
      <c r="F5" s="88"/>
      <c r="G5" s="2" t="s">
        <v>31</v>
      </c>
      <c r="H5" s="2">
        <f>VLOOKUP(G5,List!B:C,2,0)</f>
        <v>1756</v>
      </c>
      <c r="I5" s="15" t="s">
        <v>61</v>
      </c>
      <c r="K5" s="2" t="str">
        <f>VLOOKUP(G5,List!B:E,4,0)</f>
        <v>dcsm-EF_MEA_HV_ON</v>
      </c>
      <c r="L5" s="2">
        <v>0</v>
      </c>
      <c r="M5" s="14" t="e">
        <f t="shared" si="1"/>
        <v>#REF!</v>
      </c>
      <c r="N5" t="str">
        <f t="shared" si="3"/>
        <v>0000    CALL dcsm-EF_MEA_HV_ON -Run</v>
      </c>
      <c r="P5" t="s">
        <v>133</v>
      </c>
      <c r="Q5">
        <v>26900</v>
      </c>
      <c r="U5" t="str">
        <f t="shared" si="2"/>
        <v>x</v>
      </c>
    </row>
    <row r="6" spans="1:21" x14ac:dyDescent="0.45">
      <c r="C6" s="13" t="e">
        <f t="shared" si="4"/>
        <v>#REF!</v>
      </c>
      <c r="D6" s="13" t="e">
        <f t="shared" si="0"/>
        <v>#REF!</v>
      </c>
      <c r="E6" s="2"/>
      <c r="F6" s="88"/>
      <c r="G6" s="15" t="s">
        <v>205</v>
      </c>
      <c r="H6" s="2">
        <f>VLOOKUP(G6,List!B:C,2,0)</f>
        <v>2882</v>
      </c>
      <c r="I6" s="15" t="s">
        <v>60</v>
      </c>
      <c r="K6" s="2" t="str">
        <f>VLOOKUP(G6,List!B:E,4,0)</f>
        <v>dcsm-EF_MSA_HV_ON_1_VFB</v>
      </c>
      <c r="L6" s="2">
        <f>VLOOKUP(G6,List!B:G,6,0)</f>
        <v>108</v>
      </c>
      <c r="M6" s="14" t="e">
        <f t="shared" si="1"/>
        <v>#REF!</v>
      </c>
      <c r="N6" t="str">
        <f t="shared" ref="N6:N8" si="5">+"0000    CALL "&amp;K6&amp;" -Run"</f>
        <v>0000    CALL dcsm-EF_MSA_HV_ON_1_VFB -Run</v>
      </c>
      <c r="P6" t="s">
        <v>132</v>
      </c>
      <c r="Q6" t="s">
        <v>91</v>
      </c>
      <c r="U6" t="str">
        <f t="shared" si="2"/>
        <v>x</v>
      </c>
    </row>
    <row r="7" spans="1:21" x14ac:dyDescent="0.45">
      <c r="C7" s="13" t="e">
        <f t="shared" si="4"/>
        <v>#REF!</v>
      </c>
      <c r="D7" s="13" t="e">
        <f t="shared" si="0"/>
        <v>#REF!</v>
      </c>
      <c r="E7" s="2"/>
      <c r="F7" s="90"/>
      <c r="G7" s="15" t="s">
        <v>206</v>
      </c>
      <c r="H7" s="2">
        <f>VLOOKUP(G7,List!B:C,2,0)</f>
        <v>3262</v>
      </c>
      <c r="I7" s="15"/>
      <c r="K7" s="2" t="str">
        <f>VLOOKUP(G7,List!B:E,4,0)</f>
        <v>dcsm-EF_MSA_HV_ON_2_VFB</v>
      </c>
      <c r="L7" s="2">
        <f>VLOOKUP(G7,List!B:G,6,0)</f>
        <v>124</v>
      </c>
      <c r="M7" s="14" t="e">
        <f t="shared" si="1"/>
        <v>#REF!</v>
      </c>
      <c r="N7" t="str">
        <f t="shared" si="5"/>
        <v>0000    CALL dcsm-EF_MSA_HV_ON_2_VFB -Run</v>
      </c>
      <c r="P7" t="s">
        <v>132</v>
      </c>
      <c r="Q7" t="s">
        <v>92</v>
      </c>
      <c r="U7" t="str">
        <f t="shared" si="2"/>
        <v>x</v>
      </c>
    </row>
    <row r="8" spans="1:21" x14ac:dyDescent="0.45">
      <c r="C8" s="13" t="e">
        <f t="shared" si="4"/>
        <v>#REF!</v>
      </c>
      <c r="D8" s="13" t="e">
        <f t="shared" si="0"/>
        <v>#REF!</v>
      </c>
      <c r="E8" s="2"/>
      <c r="F8" s="15" t="s">
        <v>22</v>
      </c>
      <c r="G8" s="15" t="s">
        <v>23</v>
      </c>
      <c r="H8" s="2">
        <f>VLOOKUP(G8,List!B:C,2,0)</f>
        <v>42</v>
      </c>
      <c r="I8" s="15"/>
      <c r="K8" s="2" t="str">
        <f>VLOOKUP(G8,List!B:E,4,0)</f>
        <v>dcsm-EF_BUS_TLM_MODE_5</v>
      </c>
      <c r="L8" s="2">
        <f>VLOOKUP(G8,List!B:G,6,0)</f>
        <v>2</v>
      </c>
      <c r="M8" s="14" t="e">
        <f t="shared" si="1"/>
        <v>#REF!</v>
      </c>
      <c r="N8" t="str">
        <f t="shared" si="5"/>
        <v>0000    CALL dcsm-EF_BUS_TLM_MODE_5 -Run</v>
      </c>
      <c r="P8" t="s">
        <v>132</v>
      </c>
      <c r="Q8" t="s">
        <v>100</v>
      </c>
      <c r="U8" t="str">
        <f t="shared" si="2"/>
        <v>x</v>
      </c>
    </row>
    <row r="9" spans="1:21" x14ac:dyDescent="0.45">
      <c r="C9" s="27" t="e">
        <f t="shared" si="4"/>
        <v>#REF!</v>
      </c>
      <c r="D9" s="27" t="e">
        <f>C10</f>
        <v>#REF!</v>
      </c>
      <c r="E9" s="28" t="s">
        <v>441</v>
      </c>
      <c r="F9" s="29"/>
      <c r="G9" s="29"/>
      <c r="H9" s="30" t="e">
        <f>(D9-C9)*3600*24</f>
        <v>#REF!</v>
      </c>
      <c r="I9" s="23"/>
      <c r="K9" s="64" t="e">
        <f>VLOOKUP(G9,List!B:E,4,0)</f>
        <v>#N/A</v>
      </c>
      <c r="L9" s="64">
        <v>0</v>
      </c>
      <c r="M9" s="75" t="e">
        <f t="shared" si="1"/>
        <v>#REF!</v>
      </c>
      <c r="N9" t="e">
        <f>"0000    WAIT_SEC  "&amp;TEXT(H9,"#0")</f>
        <v>#REF!</v>
      </c>
      <c r="P9" t="s">
        <v>133</v>
      </c>
      <c r="Q9">
        <v>1800</v>
      </c>
      <c r="U9" t="e">
        <f t="shared" si="2"/>
        <v>#N/A</v>
      </c>
    </row>
    <row r="10" spans="1:21" x14ac:dyDescent="0.45">
      <c r="C10" s="13" t="e">
        <f>D10-H10/3600/24</f>
        <v>#REF!</v>
      </c>
      <c r="D10" s="13" t="e">
        <f>C11</f>
        <v>#REF!</v>
      </c>
      <c r="E10" s="2"/>
      <c r="F10" s="15" t="s">
        <v>24</v>
      </c>
      <c r="G10" s="15" t="s">
        <v>25</v>
      </c>
      <c r="H10" s="2">
        <f>VLOOKUP(G10,List!B:C,2,0)</f>
        <v>42</v>
      </c>
      <c r="I10" s="15" t="s">
        <v>61</v>
      </c>
      <c r="K10" s="2" t="str">
        <f>VLOOKUP(G10,List!B:E,4,0)</f>
        <v>dcsm-EF_BUS_TLM_MODE_10</v>
      </c>
      <c r="L10" s="2">
        <f>VLOOKUP(G10,List!B:G,6,0)</f>
        <v>2</v>
      </c>
      <c r="M10" s="14" t="e">
        <f t="shared" ref="M10:M16" si="6">C10-317/3600/24</f>
        <v>#REF!</v>
      </c>
      <c r="N10" t="str">
        <f t="shared" ref="N10:N15" si="7">+"0000    CALL "&amp;K10&amp;" -Run"</f>
        <v>0000    CALL dcsm-EF_BUS_TLM_MODE_10 -Run</v>
      </c>
    </row>
    <row r="11" spans="1:21" x14ac:dyDescent="0.45">
      <c r="C11" s="13" t="e">
        <f>D11-H11/3600/24</f>
        <v>#REF!</v>
      </c>
      <c r="D11" s="13" t="e">
        <f>C12</f>
        <v>#REF!</v>
      </c>
      <c r="E11" s="2"/>
      <c r="F11" s="91" t="s">
        <v>7</v>
      </c>
      <c r="G11" s="15" t="s">
        <v>8</v>
      </c>
      <c r="H11" s="2">
        <f>VLOOKUP(G11,List!B:C,2,0)</f>
        <v>190</v>
      </c>
      <c r="I11" s="15" t="s">
        <v>61</v>
      </c>
      <c r="K11" s="2" t="str">
        <f>VLOOKUP(G11,List!B:E,4,0)</f>
        <v>dcsm-EF_HEPE_HV_OFF_OBS_OFF</v>
      </c>
      <c r="L11" s="2">
        <f>VLOOKUP(G11,List!B:G,6,0)</f>
        <v>5</v>
      </c>
      <c r="M11" s="14" t="e">
        <f t="shared" si="6"/>
        <v>#REF!</v>
      </c>
      <c r="N11" t="str">
        <f t="shared" si="7"/>
        <v>0000    CALL dcsm-EF_HEPE_HV_OFF_OBS_OFF -Run</v>
      </c>
    </row>
    <row r="12" spans="1:21" x14ac:dyDescent="0.45">
      <c r="C12" s="13" t="e">
        <f t="shared" ref="C12:C14" si="8">D12-H12/3600/24</f>
        <v>#REF!</v>
      </c>
      <c r="D12" s="13" t="e">
        <f t="shared" ref="D12:D15" si="9">C13</f>
        <v>#REF!</v>
      </c>
      <c r="E12" s="2"/>
      <c r="F12" s="91"/>
      <c r="G12" s="15" t="s">
        <v>9</v>
      </c>
      <c r="H12" s="2">
        <f>VLOOKUP(G12,List!B:C,2,0)</f>
        <v>198</v>
      </c>
      <c r="I12" s="15" t="s">
        <v>61</v>
      </c>
      <c r="K12" s="2" t="str">
        <f>VLOOKUP(G12,List!B:E,4,0)</f>
        <v>dcsm-EF_ENA_HV_OFF</v>
      </c>
      <c r="L12" s="2">
        <f>VLOOKUP(G12,List!B:G,6,0)</f>
        <v>4</v>
      </c>
      <c r="M12" s="14" t="e">
        <f t="shared" si="6"/>
        <v>#REF!</v>
      </c>
      <c r="N12" t="str">
        <f t="shared" si="7"/>
        <v>0000    CALL dcsm-EF_ENA_HV_OFF -Run</v>
      </c>
    </row>
    <row r="13" spans="1:21" x14ac:dyDescent="0.45">
      <c r="C13" s="13" t="e">
        <f>D13-H13/3600/24</f>
        <v>#REF!</v>
      </c>
      <c r="D13" s="13" t="e">
        <f t="shared" si="9"/>
        <v>#REF!</v>
      </c>
      <c r="E13" s="2"/>
      <c r="F13" s="91"/>
      <c r="G13" s="15" t="s">
        <v>225</v>
      </c>
      <c r="H13" s="2">
        <f>VLOOKUP(G13,List!B:C,2,0)</f>
        <v>774</v>
      </c>
      <c r="I13" s="15" t="s">
        <v>61</v>
      </c>
      <c r="K13" s="2" t="str">
        <f>VLOOKUP(G13,List!B:E,4,0)</f>
        <v>dcsm-EF_MSA_HV_OFF_VFB</v>
      </c>
      <c r="L13" s="2">
        <f>VLOOKUP(G13,List!B:G,6,0)</f>
        <v>25</v>
      </c>
      <c r="M13" s="14" t="e">
        <f t="shared" si="6"/>
        <v>#REF!</v>
      </c>
      <c r="N13" t="str">
        <f t="shared" si="7"/>
        <v>0000    CALL dcsm-EF_MSA_HV_OFF_VFB -Run</v>
      </c>
    </row>
    <row r="14" spans="1:21" x14ac:dyDescent="0.45">
      <c r="C14" s="13" t="e">
        <f t="shared" si="8"/>
        <v>#REF!</v>
      </c>
      <c r="D14" s="13" t="e">
        <f t="shared" si="9"/>
        <v>#REF!</v>
      </c>
      <c r="E14" s="2"/>
      <c r="F14" s="91"/>
      <c r="G14" s="15" t="s">
        <v>10</v>
      </c>
      <c r="H14" s="2">
        <f>VLOOKUP(G14,List!B:C,2,0)</f>
        <v>60</v>
      </c>
      <c r="I14" s="15" t="s">
        <v>61</v>
      </c>
      <c r="K14" s="2" t="str">
        <f>VLOOKUP(G14,List!B:E,4,0)</f>
        <v>dcsm-EF_MIA_HV_OFF</v>
      </c>
      <c r="L14" s="2">
        <f>VLOOKUP(G14,List!B:G,6,0)</f>
        <v>1</v>
      </c>
      <c r="M14" s="14" t="e">
        <f t="shared" si="6"/>
        <v>#REF!</v>
      </c>
      <c r="N14" t="str">
        <f t="shared" si="7"/>
        <v>0000    CALL dcsm-EF_MIA_HV_OFF -Run</v>
      </c>
    </row>
    <row r="15" spans="1:21" ht="18.600000000000001" thickBot="1" x14ac:dyDescent="0.5">
      <c r="C15" s="13" t="e">
        <f>D15-H15/3600/24</f>
        <v>#REF!</v>
      </c>
      <c r="D15" s="13" t="e">
        <f t="shared" si="9"/>
        <v>#REF!</v>
      </c>
      <c r="E15" s="2"/>
      <c r="F15" s="91"/>
      <c r="G15" s="8" t="s">
        <v>33</v>
      </c>
      <c r="H15" s="70">
        <f>VLOOKUP(G15,List!B:C,2,0)</f>
        <v>202</v>
      </c>
      <c r="I15" s="71" t="s">
        <v>61</v>
      </c>
      <c r="J15" s="65"/>
      <c r="K15" s="70" t="str">
        <f>VLOOKUP(G15,List!B:E,4,0)</f>
        <v>dcsm-EF_MEA_HV_OFF</v>
      </c>
      <c r="L15" s="70">
        <f>VLOOKUP(G15,List!B:G,6,0)</f>
        <v>20</v>
      </c>
      <c r="M15" s="72" t="e">
        <f t="shared" si="6"/>
        <v>#REF!</v>
      </c>
      <c r="N15" t="str">
        <f t="shared" si="7"/>
        <v>0000    CALL dcsm-EF_MEA_HV_OFF -Run</v>
      </c>
    </row>
    <row r="16" spans="1:21" ht="18.600000000000001" thickBot="1" x14ac:dyDescent="0.5">
      <c r="A16" s="16"/>
      <c r="B16" s="17"/>
      <c r="C16" s="18" t="e">
        <f>#REF!</f>
        <v>#REF!</v>
      </c>
      <c r="D16" s="18" t="e">
        <f t="shared" si="0"/>
        <v>#REF!</v>
      </c>
      <c r="E16" s="19" t="s">
        <v>163</v>
      </c>
      <c r="F16" s="20"/>
      <c r="G16" s="21" t="e">
        <f>(#REF!-D15)*24*3600</f>
        <v>#REF!</v>
      </c>
      <c r="H16" s="73">
        <v>1200</v>
      </c>
      <c r="I16" s="22" t="s">
        <v>61</v>
      </c>
      <c r="J16" s="17"/>
      <c r="K16" s="73" t="e">
        <f>VLOOKUP(G16,List!B:E,4,0)</f>
        <v>#REF!</v>
      </c>
      <c r="L16" s="73" t="e">
        <f>VLOOKUP(G16,List!B:G,6,0)</f>
        <v>#REF!</v>
      </c>
      <c r="M16" s="74" t="e">
        <f t="shared" si="6"/>
        <v>#REF!</v>
      </c>
      <c r="N16" t="e">
        <f>"0000    WAIT_SEC  "&amp;TEXT(G16,"#0")</f>
        <v>#REF!</v>
      </c>
    </row>
  </sheetData>
  <mergeCells count="2">
    <mergeCell ref="F2:F7"/>
    <mergeCell ref="F11:F15"/>
  </mergeCells>
  <phoneticPr fontId="1"/>
  <conditionalFormatting sqref="H2:H4 H6:H9 H17:H1048576">
    <cfRule type="expression" dxfId="64" priority="10">
      <formula>$H2&gt;=86400</formula>
    </cfRule>
  </conditionalFormatting>
  <conditionalFormatting sqref="H5">
    <cfRule type="expression" dxfId="63" priority="8">
      <formula>$H5&gt;=86400</formula>
    </cfRule>
  </conditionalFormatting>
  <conditionalFormatting sqref="H10">
    <cfRule type="expression" dxfId="62" priority="7">
      <formula>$H10&gt;=86400</formula>
    </cfRule>
  </conditionalFormatting>
  <conditionalFormatting sqref="H11">
    <cfRule type="expression" dxfId="61" priority="6">
      <formula>$H11&gt;=86400</formula>
    </cfRule>
  </conditionalFormatting>
  <conditionalFormatting sqref="H12">
    <cfRule type="expression" dxfId="60" priority="5">
      <formula>$H12&gt;=86400</formula>
    </cfRule>
  </conditionalFormatting>
  <conditionalFormatting sqref="H13">
    <cfRule type="expression" dxfId="59" priority="4">
      <formula>$H13&gt;=86400</formula>
    </cfRule>
  </conditionalFormatting>
  <conditionalFormatting sqref="H14">
    <cfRule type="expression" dxfId="58" priority="3">
      <formula>$H14&gt;=86400</formula>
    </cfRule>
  </conditionalFormatting>
  <conditionalFormatting sqref="H15">
    <cfRule type="expression" dxfId="57" priority="2">
      <formula>$H15&gt;=86400</formula>
    </cfRule>
  </conditionalFormatting>
  <conditionalFormatting sqref="H16">
    <cfRule type="expression" dxfId="56" priority="1">
      <formula>$H16&gt;=86400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9"/>
  <sheetViews>
    <sheetView workbookViewId="0">
      <selection activeCell="A2" sqref="A2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179</v>
      </c>
      <c r="B1" t="s">
        <v>180</v>
      </c>
    </row>
    <row r="2" spans="1:2" ht="375.6" customHeight="1" x14ac:dyDescent="0.45">
      <c r="A2" t="s">
        <v>175</v>
      </c>
      <c r="B2" s="37" t="s">
        <v>453</v>
      </c>
    </row>
    <row r="3" spans="1:2" ht="288" x14ac:dyDescent="0.45">
      <c r="A3" t="s">
        <v>178</v>
      </c>
      <c r="B3" s="37" t="s">
        <v>454</v>
      </c>
    </row>
    <row r="4" spans="1:2" ht="72" x14ac:dyDescent="0.45">
      <c r="A4" t="s">
        <v>176</v>
      </c>
      <c r="B4" s="37" t="s">
        <v>189</v>
      </c>
    </row>
    <row r="5" spans="1:2" ht="72" x14ac:dyDescent="0.45">
      <c r="A5" t="s">
        <v>177</v>
      </c>
      <c r="B5" s="37" t="s">
        <v>188</v>
      </c>
    </row>
    <row r="6" spans="1:2" ht="72" x14ac:dyDescent="0.45">
      <c r="A6" t="s">
        <v>396</v>
      </c>
      <c r="B6" s="37" t="s">
        <v>181</v>
      </c>
    </row>
    <row r="7" spans="1:2" ht="72" x14ac:dyDescent="0.45">
      <c r="A7" t="s">
        <v>21</v>
      </c>
      <c r="B7" s="37" t="s">
        <v>182</v>
      </c>
    </row>
    <row r="8" spans="1:2" x14ac:dyDescent="0.45">
      <c r="A8" t="s">
        <v>46</v>
      </c>
    </row>
    <row r="9" spans="1:2" ht="72" x14ac:dyDescent="0.45">
      <c r="A9" t="s">
        <v>19</v>
      </c>
      <c r="B9" s="37" t="s">
        <v>183</v>
      </c>
    </row>
    <row r="10" spans="1:2" ht="72" x14ac:dyDescent="0.45">
      <c r="A10" t="s">
        <v>20</v>
      </c>
      <c r="B10" s="37" t="s">
        <v>184</v>
      </c>
    </row>
    <row r="11" spans="1:2" ht="72" x14ac:dyDescent="0.45">
      <c r="A11" t="s">
        <v>4</v>
      </c>
      <c r="B11" s="37" t="s">
        <v>190</v>
      </c>
    </row>
    <row r="12" spans="1:2" ht="72" x14ac:dyDescent="0.45">
      <c r="A12" t="s">
        <v>5</v>
      </c>
      <c r="B12" s="37" t="s">
        <v>191</v>
      </c>
    </row>
    <row r="13" spans="1:2" ht="72" x14ac:dyDescent="0.45">
      <c r="A13" t="s">
        <v>22</v>
      </c>
      <c r="B13" s="37" t="s">
        <v>185</v>
      </c>
    </row>
    <row r="14" spans="1:2" ht="72" x14ac:dyDescent="0.45">
      <c r="A14" s="1" t="s">
        <v>24</v>
      </c>
      <c r="B14" s="37" t="s">
        <v>186</v>
      </c>
    </row>
    <row r="15" spans="1:2" ht="72" x14ac:dyDescent="0.45">
      <c r="A15" t="s">
        <v>7</v>
      </c>
      <c r="B15" s="37" t="s">
        <v>192</v>
      </c>
    </row>
    <row r="16" spans="1:2" ht="72" x14ac:dyDescent="0.45">
      <c r="A16" t="s">
        <v>11</v>
      </c>
      <c r="B16" s="37" t="s">
        <v>193</v>
      </c>
    </row>
    <row r="17" spans="1:3" ht="72" x14ac:dyDescent="0.45">
      <c r="A17" t="s">
        <v>397</v>
      </c>
      <c r="B17" s="37" t="s">
        <v>398</v>
      </c>
    </row>
    <row r="18" spans="1:3" ht="72" x14ac:dyDescent="0.45">
      <c r="A18" t="s">
        <v>399</v>
      </c>
      <c r="B18" s="37" t="s">
        <v>400</v>
      </c>
    </row>
    <row r="19" spans="1:3" x14ac:dyDescent="0.45">
      <c r="A19" s="9" t="s">
        <v>43</v>
      </c>
    </row>
    <row r="20" spans="1:3" ht="72" x14ac:dyDescent="0.45">
      <c r="A20" s="8" t="s">
        <v>42</v>
      </c>
      <c r="B20" s="37" t="s">
        <v>187</v>
      </c>
    </row>
    <row r="21" spans="1:3" x14ac:dyDescent="0.45">
      <c r="A21" t="s">
        <v>62</v>
      </c>
    </row>
    <row r="22" spans="1:3" ht="72" x14ac:dyDescent="0.45">
      <c r="A22" s="8" t="s">
        <v>224</v>
      </c>
      <c r="B22" s="37" t="s">
        <v>401</v>
      </c>
    </row>
    <row r="23" spans="1:3" ht="36" x14ac:dyDescent="0.45">
      <c r="A23" s="8" t="s">
        <v>402</v>
      </c>
      <c r="B23" s="37" t="s">
        <v>403</v>
      </c>
    </row>
    <row r="24" spans="1:3" ht="36" x14ac:dyDescent="0.45">
      <c r="A24" s="8" t="s">
        <v>404</v>
      </c>
      <c r="B24" s="37" t="s">
        <v>405</v>
      </c>
    </row>
    <row r="25" spans="1:3" ht="32.4" customHeight="1" x14ac:dyDescent="0.45"/>
    <row r="26" spans="1:3" ht="409.6" x14ac:dyDescent="0.45">
      <c r="A26" s="78" t="s">
        <v>381</v>
      </c>
      <c r="B26" s="77" t="s">
        <v>207</v>
      </c>
      <c r="C26" t="s">
        <v>376</v>
      </c>
    </row>
    <row r="27" spans="1:3" ht="409.6" x14ac:dyDescent="0.45">
      <c r="A27" t="s">
        <v>212</v>
      </c>
      <c r="B27" s="37" t="s">
        <v>388</v>
      </c>
    </row>
    <row r="28" spans="1:3" ht="288" x14ac:dyDescent="0.45">
      <c r="A28" s="78" t="s">
        <v>382</v>
      </c>
      <c r="B28" s="77" t="s">
        <v>208</v>
      </c>
    </row>
    <row r="29" spans="1:3" ht="342" x14ac:dyDescent="0.45">
      <c r="A29" t="s">
        <v>213</v>
      </c>
      <c r="B29" s="37" t="s">
        <v>389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128"/>
  <sheetViews>
    <sheetView topLeftCell="A76" zoomScale="90" zoomScaleNormal="90" workbookViewId="0">
      <selection activeCell="B98" sqref="B98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2"/>
      <c r="B1" s="42"/>
      <c r="C1" s="42" t="s">
        <v>26</v>
      </c>
      <c r="D1" s="42" t="s">
        <v>37</v>
      </c>
      <c r="E1" s="42" t="s">
        <v>36</v>
      </c>
      <c r="F1" s="42"/>
      <c r="G1" s="42" t="s">
        <v>38</v>
      </c>
    </row>
    <row r="2" spans="1:7" x14ac:dyDescent="0.45">
      <c r="A2" s="92" t="s">
        <v>240</v>
      </c>
      <c r="B2" s="2" t="s">
        <v>229</v>
      </c>
      <c r="C2" s="2">
        <v>40</v>
      </c>
      <c r="D2" s="2"/>
      <c r="E2" s="2" t="s">
        <v>230</v>
      </c>
      <c r="F2" s="2"/>
      <c r="G2" s="2">
        <v>1</v>
      </c>
    </row>
    <row r="3" spans="1:7" x14ac:dyDescent="0.45">
      <c r="A3" s="93"/>
      <c r="B3" s="2" t="s">
        <v>241</v>
      </c>
      <c r="C3" s="2">
        <v>40</v>
      </c>
      <c r="D3" s="2"/>
      <c r="E3" s="2" t="s">
        <v>242</v>
      </c>
      <c r="F3" s="2"/>
      <c r="G3" s="2">
        <v>1</v>
      </c>
    </row>
    <row r="4" spans="1:7" x14ac:dyDescent="0.45">
      <c r="A4" s="93"/>
      <c r="B4" s="2" t="s">
        <v>231</v>
      </c>
      <c r="C4" s="2">
        <v>0</v>
      </c>
      <c r="D4" s="2"/>
      <c r="E4" s="2" t="s">
        <v>232</v>
      </c>
      <c r="F4" s="2"/>
      <c r="G4" s="2">
        <v>0</v>
      </c>
    </row>
    <row r="5" spans="1:7" x14ac:dyDescent="0.45">
      <c r="A5" s="93"/>
      <c r="B5" s="2" t="s">
        <v>243</v>
      </c>
      <c r="C5" s="2">
        <v>86</v>
      </c>
      <c r="D5" s="2"/>
      <c r="E5" s="2" t="s">
        <v>238</v>
      </c>
      <c r="F5" s="2"/>
      <c r="G5" s="2">
        <v>5</v>
      </c>
    </row>
    <row r="6" spans="1:7" x14ac:dyDescent="0.45">
      <c r="A6" s="93"/>
      <c r="B6" s="2" t="s">
        <v>406</v>
      </c>
      <c r="C6" s="2">
        <v>298</v>
      </c>
      <c r="D6" s="2"/>
      <c r="E6" s="2" t="s">
        <v>233</v>
      </c>
      <c r="F6" s="2"/>
      <c r="G6" s="2">
        <v>14</v>
      </c>
    </row>
    <row r="7" spans="1:7" x14ac:dyDescent="0.45">
      <c r="A7" s="93"/>
      <c r="B7" s="2" t="s">
        <v>407</v>
      </c>
      <c r="C7" s="2">
        <v>300</v>
      </c>
      <c r="D7" s="2"/>
      <c r="E7" s="2" t="s">
        <v>408</v>
      </c>
      <c r="F7" s="2"/>
      <c r="G7" s="2">
        <v>15</v>
      </c>
    </row>
    <row r="8" spans="1:7" x14ac:dyDescent="0.45">
      <c r="A8" s="93"/>
      <c r="B8" s="2" t="s">
        <v>234</v>
      </c>
      <c r="C8" s="2">
        <v>82</v>
      </c>
      <c r="D8" s="2"/>
      <c r="E8" s="2" t="s">
        <v>235</v>
      </c>
      <c r="F8" s="2"/>
      <c r="G8" s="2">
        <v>2</v>
      </c>
    </row>
    <row r="9" spans="1:7" x14ac:dyDescent="0.45">
      <c r="A9" s="93"/>
      <c r="B9" s="2" t="s">
        <v>244</v>
      </c>
      <c r="C9" s="2">
        <v>160</v>
      </c>
      <c r="D9" s="2"/>
      <c r="E9" s="2" t="s">
        <v>245</v>
      </c>
      <c r="F9" s="2"/>
      <c r="G9" s="2">
        <v>4</v>
      </c>
    </row>
    <row r="10" spans="1:7" x14ac:dyDescent="0.45">
      <c r="A10" s="93"/>
      <c r="B10" s="2" t="s">
        <v>409</v>
      </c>
      <c r="C10" s="2">
        <v>162</v>
      </c>
      <c r="D10" s="2"/>
      <c r="E10" s="2" t="s">
        <v>410</v>
      </c>
      <c r="F10" s="2"/>
      <c r="G10" s="2">
        <v>5</v>
      </c>
    </row>
    <row r="11" spans="1:7" x14ac:dyDescent="0.45">
      <c r="A11" s="93"/>
      <c r="B11" s="2" t="s">
        <v>236</v>
      </c>
      <c r="C11" s="2">
        <v>140</v>
      </c>
      <c r="D11" s="2"/>
      <c r="E11" s="2" t="s">
        <v>237</v>
      </c>
      <c r="F11" s="2"/>
      <c r="G11" s="2">
        <v>1</v>
      </c>
    </row>
    <row r="12" spans="1:7" x14ac:dyDescent="0.45">
      <c r="A12" s="94"/>
      <c r="B12" s="2" t="s">
        <v>246</v>
      </c>
      <c r="C12" s="2">
        <v>80</v>
      </c>
      <c r="D12" s="2"/>
      <c r="E12" s="2" t="s">
        <v>247</v>
      </c>
      <c r="F12" s="2"/>
      <c r="G12" s="2">
        <v>2</v>
      </c>
    </row>
    <row r="13" spans="1:7" x14ac:dyDescent="0.45">
      <c r="A13" s="92" t="s">
        <v>248</v>
      </c>
      <c r="B13" s="2" t="s">
        <v>249</v>
      </c>
      <c r="C13" s="2">
        <v>310</v>
      </c>
      <c r="D13" s="2"/>
      <c r="E13" s="2" t="s">
        <v>117</v>
      </c>
      <c r="F13" s="2"/>
      <c r="G13" s="2">
        <v>10</v>
      </c>
    </row>
    <row r="14" spans="1:7" x14ac:dyDescent="0.45">
      <c r="A14" s="93"/>
      <c r="B14" s="2" t="s">
        <v>250</v>
      </c>
      <c r="C14" s="2">
        <v>40</v>
      </c>
      <c r="D14" s="2"/>
      <c r="E14" s="2" t="s">
        <v>228</v>
      </c>
      <c r="F14" s="2"/>
      <c r="G14" s="2">
        <v>1</v>
      </c>
    </row>
    <row r="15" spans="1:7" x14ac:dyDescent="0.45">
      <c r="A15" s="93"/>
      <c r="B15" s="2" t="s">
        <v>251</v>
      </c>
      <c r="C15" s="2">
        <v>1134</v>
      </c>
      <c r="D15" s="2"/>
      <c r="E15" s="2" t="s">
        <v>118</v>
      </c>
      <c r="F15" s="2"/>
      <c r="G15" s="2">
        <v>18</v>
      </c>
    </row>
    <row r="16" spans="1:7" x14ac:dyDescent="0.45">
      <c r="A16" s="93"/>
      <c r="B16" s="2" t="s">
        <v>252</v>
      </c>
      <c r="C16" s="2">
        <v>2206</v>
      </c>
      <c r="D16" s="2"/>
      <c r="E16" s="2" t="s">
        <v>119</v>
      </c>
      <c r="F16" s="2"/>
      <c r="G16" s="2">
        <v>36</v>
      </c>
    </row>
    <row r="17" spans="1:7" x14ac:dyDescent="0.45">
      <c r="A17" s="93"/>
      <c r="B17" s="2" t="s">
        <v>253</v>
      </c>
      <c r="C17" s="2">
        <v>2730</v>
      </c>
      <c r="D17" s="2"/>
      <c r="E17" s="2" t="s">
        <v>120</v>
      </c>
      <c r="F17" s="2"/>
      <c r="G17" s="2">
        <v>48</v>
      </c>
    </row>
    <row r="18" spans="1:7" x14ac:dyDescent="0.45">
      <c r="A18" s="93"/>
      <c r="B18" s="2" t="s">
        <v>254</v>
      </c>
      <c r="C18" s="2">
        <v>1848</v>
      </c>
      <c r="D18" s="2"/>
      <c r="E18" s="2" t="s">
        <v>121</v>
      </c>
      <c r="F18" s="2"/>
      <c r="G18" s="2">
        <v>41</v>
      </c>
    </row>
    <row r="19" spans="1:7" x14ac:dyDescent="0.45">
      <c r="A19" s="93"/>
      <c r="B19" s="2" t="s">
        <v>255</v>
      </c>
      <c r="C19" s="2">
        <v>2108</v>
      </c>
      <c r="D19" s="2"/>
      <c r="E19" s="2" t="s">
        <v>122</v>
      </c>
      <c r="F19" s="2"/>
      <c r="G19" s="2">
        <v>45</v>
      </c>
    </row>
    <row r="20" spans="1:7" x14ac:dyDescent="0.45">
      <c r="A20" s="93"/>
      <c r="B20" s="2" t="s">
        <v>256</v>
      </c>
      <c r="C20" s="2">
        <v>120</v>
      </c>
      <c r="D20" s="2"/>
      <c r="E20" s="2" t="s">
        <v>123</v>
      </c>
      <c r="F20" s="2"/>
      <c r="G20" s="2">
        <v>4</v>
      </c>
    </row>
    <row r="21" spans="1:7" x14ac:dyDescent="0.45">
      <c r="A21" s="93"/>
      <c r="B21" s="2" t="s">
        <v>257</v>
      </c>
      <c r="C21" s="2">
        <v>509</v>
      </c>
      <c r="D21" s="2"/>
      <c r="E21" s="2" t="s">
        <v>124</v>
      </c>
      <c r="F21" s="2"/>
      <c r="G21" s="2">
        <v>12</v>
      </c>
    </row>
    <row r="22" spans="1:7" x14ac:dyDescent="0.45">
      <c r="A22" s="93"/>
      <c r="B22" s="2" t="s">
        <v>258</v>
      </c>
      <c r="C22" s="2">
        <v>4620</v>
      </c>
      <c r="D22" s="2"/>
      <c r="E22" s="2" t="s">
        <v>125</v>
      </c>
      <c r="F22" s="2"/>
      <c r="G22" s="2">
        <v>52</v>
      </c>
    </row>
    <row r="23" spans="1:7" x14ac:dyDescent="0.45">
      <c r="A23" s="93"/>
      <c r="B23" s="2" t="s">
        <v>259</v>
      </c>
      <c r="C23" s="2">
        <v>3969</v>
      </c>
      <c r="D23" s="2"/>
      <c r="E23" s="2" t="s">
        <v>126</v>
      </c>
      <c r="F23" s="2"/>
      <c r="G23" s="2">
        <v>49</v>
      </c>
    </row>
    <row r="24" spans="1:7" x14ac:dyDescent="0.45">
      <c r="A24" s="93"/>
      <c r="B24" s="2" t="s">
        <v>260</v>
      </c>
      <c r="C24" s="2">
        <v>1892</v>
      </c>
      <c r="D24" s="2"/>
      <c r="E24" s="2" t="s">
        <v>227</v>
      </c>
      <c r="F24" s="2"/>
      <c r="G24" s="2">
        <v>20</v>
      </c>
    </row>
    <row r="25" spans="1:7" x14ac:dyDescent="0.45">
      <c r="A25" s="93"/>
      <c r="B25" s="79" t="s">
        <v>426</v>
      </c>
      <c r="C25" s="79">
        <v>1742</v>
      </c>
      <c r="D25" s="79"/>
      <c r="E25" s="79" t="s">
        <v>427</v>
      </c>
      <c r="F25" s="79"/>
      <c r="G25" s="79">
        <v>21</v>
      </c>
    </row>
    <row r="26" spans="1:7" x14ac:dyDescent="0.45">
      <c r="A26" s="93"/>
      <c r="B26" s="2" t="s">
        <v>261</v>
      </c>
      <c r="C26" s="2">
        <v>6688</v>
      </c>
      <c r="D26" s="2"/>
      <c r="E26" s="2" t="s">
        <v>127</v>
      </c>
      <c r="F26" s="2"/>
      <c r="G26" s="2">
        <v>23</v>
      </c>
    </row>
    <row r="27" spans="1:7" x14ac:dyDescent="0.45">
      <c r="A27" s="93"/>
      <c r="B27" s="2" t="s">
        <v>262</v>
      </c>
      <c r="C27" s="2">
        <v>1102</v>
      </c>
      <c r="D27" s="2"/>
      <c r="E27" s="2" t="s">
        <v>263</v>
      </c>
      <c r="F27" s="2"/>
      <c r="G27" s="2">
        <v>19</v>
      </c>
    </row>
    <row r="28" spans="1:7" x14ac:dyDescent="0.45">
      <c r="A28" s="93"/>
      <c r="B28" s="2" t="s">
        <v>264</v>
      </c>
      <c r="C28" s="2">
        <v>120</v>
      </c>
      <c r="D28" s="2"/>
      <c r="E28" s="2" t="s">
        <v>128</v>
      </c>
      <c r="F28" s="2"/>
      <c r="G28" s="2">
        <v>5</v>
      </c>
    </row>
    <row r="29" spans="1:7" x14ac:dyDescent="0.45">
      <c r="A29" s="93"/>
      <c r="B29" s="2" t="s">
        <v>265</v>
      </c>
      <c r="C29" s="2">
        <v>160</v>
      </c>
      <c r="D29" s="2"/>
      <c r="E29" s="2" t="s">
        <v>129</v>
      </c>
      <c r="F29" s="2"/>
      <c r="G29" s="2">
        <v>5</v>
      </c>
    </row>
    <row r="30" spans="1:7" x14ac:dyDescent="0.45">
      <c r="A30" s="93"/>
      <c r="B30" s="2" t="s">
        <v>266</v>
      </c>
      <c r="C30" s="2">
        <v>2448</v>
      </c>
      <c r="D30" s="2"/>
      <c r="E30" s="2" t="s">
        <v>130</v>
      </c>
      <c r="F30" s="2"/>
      <c r="G30" s="2">
        <v>51</v>
      </c>
    </row>
    <row r="31" spans="1:7" x14ac:dyDescent="0.45">
      <c r="A31" s="94"/>
      <c r="B31" s="2" t="s">
        <v>267</v>
      </c>
      <c r="C31" s="2">
        <v>377</v>
      </c>
      <c r="D31" s="2"/>
      <c r="E31" s="2" t="s">
        <v>131</v>
      </c>
      <c r="F31" s="2"/>
      <c r="G31" s="2">
        <v>17</v>
      </c>
    </row>
    <row r="32" spans="1:7" x14ac:dyDescent="0.45">
      <c r="A32" s="92" t="s">
        <v>240</v>
      </c>
      <c r="B32" s="2" t="s">
        <v>268</v>
      </c>
      <c r="C32" s="2">
        <v>220</v>
      </c>
      <c r="D32" s="2"/>
      <c r="E32" s="2" t="s">
        <v>64</v>
      </c>
      <c r="F32" s="2"/>
      <c r="G32" s="2">
        <v>5</v>
      </c>
    </row>
    <row r="33" spans="1:7" x14ac:dyDescent="0.45">
      <c r="A33" s="93"/>
      <c r="B33" s="2" t="s">
        <v>269</v>
      </c>
      <c r="C33" s="2">
        <v>577</v>
      </c>
      <c r="D33" s="2"/>
      <c r="E33" s="2" t="s">
        <v>75</v>
      </c>
      <c r="F33" s="2"/>
      <c r="G33" s="2">
        <v>20</v>
      </c>
    </row>
    <row r="34" spans="1:7" x14ac:dyDescent="0.45">
      <c r="A34" s="93"/>
      <c r="B34" s="2" t="s">
        <v>270</v>
      </c>
      <c r="C34" s="2">
        <v>42</v>
      </c>
      <c r="D34" s="2"/>
      <c r="E34" s="2" t="s">
        <v>91</v>
      </c>
      <c r="F34" s="2"/>
      <c r="G34" s="2">
        <v>2</v>
      </c>
    </row>
    <row r="35" spans="1:7" x14ac:dyDescent="0.45">
      <c r="A35" s="93"/>
      <c r="B35" s="2" t="s">
        <v>271</v>
      </c>
      <c r="C35" s="2">
        <v>42</v>
      </c>
      <c r="D35" s="2"/>
      <c r="E35" s="2" t="s">
        <v>90</v>
      </c>
      <c r="F35" s="2"/>
      <c r="G35" s="2">
        <v>2</v>
      </c>
    </row>
    <row r="36" spans="1:7" x14ac:dyDescent="0.45">
      <c r="A36" s="94"/>
      <c r="B36" s="2" t="s">
        <v>272</v>
      </c>
      <c r="C36" s="2">
        <v>2</v>
      </c>
      <c r="D36" s="2"/>
      <c r="E36" s="2" t="s">
        <v>273</v>
      </c>
      <c r="F36" s="2"/>
      <c r="G36" s="2">
        <v>1</v>
      </c>
    </row>
    <row r="37" spans="1:7" x14ac:dyDescent="0.45">
      <c r="A37" s="92" t="s">
        <v>274</v>
      </c>
      <c r="B37" s="2" t="s">
        <v>275</v>
      </c>
      <c r="C37" s="2">
        <v>198</v>
      </c>
      <c r="D37" s="2"/>
      <c r="E37" s="2" t="s">
        <v>93</v>
      </c>
      <c r="F37" s="2"/>
      <c r="G37" s="2">
        <v>4</v>
      </c>
    </row>
    <row r="38" spans="1:7" x14ac:dyDescent="0.45">
      <c r="A38" s="93"/>
      <c r="B38" s="2" t="s">
        <v>276</v>
      </c>
      <c r="C38" s="2">
        <v>344</v>
      </c>
      <c r="D38" s="2"/>
      <c r="E38" s="2" t="s">
        <v>87</v>
      </c>
      <c r="F38" s="2"/>
      <c r="G38" s="2">
        <v>18</v>
      </c>
    </row>
    <row r="39" spans="1:7" x14ac:dyDescent="0.45">
      <c r="A39" s="93"/>
      <c r="B39" s="2" t="s">
        <v>379</v>
      </c>
      <c r="C39" s="2">
        <v>344</v>
      </c>
      <c r="D39" s="2"/>
      <c r="E39" s="2" t="s">
        <v>380</v>
      </c>
      <c r="F39" s="2"/>
      <c r="G39" s="2">
        <v>18</v>
      </c>
    </row>
    <row r="40" spans="1:7" x14ac:dyDescent="0.45">
      <c r="A40" s="93"/>
      <c r="B40" s="2" t="s">
        <v>439</v>
      </c>
      <c r="C40" s="2">
        <v>344</v>
      </c>
      <c r="D40" s="2"/>
      <c r="E40" s="2" t="s">
        <v>438</v>
      </c>
      <c r="F40" s="2"/>
      <c r="G40" s="2">
        <v>18</v>
      </c>
    </row>
    <row r="41" spans="1:7" x14ac:dyDescent="0.45">
      <c r="A41" s="93"/>
      <c r="B41" s="2" t="s">
        <v>277</v>
      </c>
      <c r="C41" s="2">
        <v>344</v>
      </c>
      <c r="D41" s="2"/>
      <c r="E41" s="2" t="s">
        <v>88</v>
      </c>
      <c r="F41" s="2"/>
      <c r="G41" s="2">
        <v>18</v>
      </c>
    </row>
    <row r="42" spans="1:7" x14ac:dyDescent="0.45">
      <c r="A42" s="93"/>
      <c r="B42" s="2" t="s">
        <v>278</v>
      </c>
      <c r="C42" s="2">
        <v>88</v>
      </c>
      <c r="D42" s="2"/>
      <c r="E42" s="2" t="s">
        <v>103</v>
      </c>
      <c r="F42" s="2"/>
      <c r="G42" s="2">
        <v>4</v>
      </c>
    </row>
    <row r="43" spans="1:7" x14ac:dyDescent="0.45">
      <c r="A43" s="94"/>
      <c r="B43" s="2" t="s">
        <v>279</v>
      </c>
      <c r="C43" s="2">
        <v>564</v>
      </c>
      <c r="D43" s="2"/>
      <c r="E43" s="2" t="s">
        <v>72</v>
      </c>
      <c r="F43" s="2"/>
      <c r="G43" s="2">
        <v>7</v>
      </c>
    </row>
    <row r="44" spans="1:7" x14ac:dyDescent="0.45">
      <c r="A44" s="92" t="s">
        <v>280</v>
      </c>
      <c r="B44" s="2" t="s">
        <v>281</v>
      </c>
      <c r="C44" s="2">
        <v>190</v>
      </c>
      <c r="D44" s="2"/>
      <c r="E44" s="2" t="s">
        <v>92</v>
      </c>
      <c r="F44" s="2"/>
      <c r="G44" s="2">
        <v>5</v>
      </c>
    </row>
    <row r="45" spans="1:7" x14ac:dyDescent="0.45">
      <c r="A45" s="93"/>
      <c r="B45" s="2" t="s">
        <v>282</v>
      </c>
      <c r="C45" s="2">
        <v>270</v>
      </c>
      <c r="D45" s="2"/>
      <c r="E45" s="2" t="s">
        <v>89</v>
      </c>
      <c r="F45" s="2"/>
      <c r="G45" s="2">
        <v>6</v>
      </c>
    </row>
    <row r="46" spans="1:7" x14ac:dyDescent="0.45">
      <c r="A46" s="93"/>
      <c r="B46" s="2" t="s">
        <v>283</v>
      </c>
      <c r="C46" s="2">
        <v>70</v>
      </c>
      <c r="D46" s="2"/>
      <c r="E46" s="2" t="s">
        <v>101</v>
      </c>
      <c r="F46" s="2"/>
      <c r="G46" s="2">
        <v>4</v>
      </c>
    </row>
    <row r="47" spans="1:7" x14ac:dyDescent="0.45">
      <c r="A47" s="94"/>
      <c r="B47" s="2" t="s">
        <v>284</v>
      </c>
      <c r="C47" s="2">
        <v>1230</v>
      </c>
      <c r="D47" s="2"/>
      <c r="E47" s="2" t="s">
        <v>74</v>
      </c>
      <c r="F47" s="2"/>
      <c r="G47" s="2">
        <v>34</v>
      </c>
    </row>
    <row r="48" spans="1:7" x14ac:dyDescent="0.45">
      <c r="A48" s="92" t="s">
        <v>285</v>
      </c>
      <c r="B48" s="2" t="s">
        <v>286</v>
      </c>
      <c r="C48" s="2">
        <v>160</v>
      </c>
      <c r="D48" s="2"/>
      <c r="E48" s="2" t="s">
        <v>110</v>
      </c>
      <c r="F48" s="2"/>
      <c r="G48" s="2">
        <v>4</v>
      </c>
    </row>
    <row r="49" spans="1:7" x14ac:dyDescent="0.45">
      <c r="A49" s="94"/>
      <c r="B49" s="2" t="s">
        <v>287</v>
      </c>
      <c r="C49" s="2">
        <v>202</v>
      </c>
      <c r="D49" s="2"/>
      <c r="E49" s="2" t="s">
        <v>78</v>
      </c>
      <c r="F49" s="2"/>
      <c r="G49" s="2">
        <v>6</v>
      </c>
    </row>
    <row r="50" spans="1:7" x14ac:dyDescent="0.45">
      <c r="A50" s="92" t="s">
        <v>288</v>
      </c>
      <c r="B50" s="2" t="s">
        <v>29</v>
      </c>
      <c r="C50" s="2">
        <v>42</v>
      </c>
      <c r="D50" s="2"/>
      <c r="E50" s="2" t="s">
        <v>77</v>
      </c>
      <c r="F50" s="2"/>
      <c r="G50" s="2">
        <v>2</v>
      </c>
    </row>
    <row r="51" spans="1:7" x14ac:dyDescent="0.45">
      <c r="A51" s="93"/>
      <c r="B51" s="2" t="s">
        <v>289</v>
      </c>
      <c r="C51" s="2">
        <v>9080</v>
      </c>
      <c r="D51" s="2"/>
      <c r="E51" s="2" t="s">
        <v>290</v>
      </c>
      <c r="F51" s="2"/>
      <c r="G51" s="2">
        <v>6</v>
      </c>
    </row>
    <row r="52" spans="1:7" x14ac:dyDescent="0.45">
      <c r="A52" s="93"/>
      <c r="B52" s="2" t="s">
        <v>291</v>
      </c>
      <c r="C52" s="2">
        <v>509</v>
      </c>
      <c r="D52" s="2"/>
      <c r="E52" s="2" t="s">
        <v>76</v>
      </c>
      <c r="F52" s="2"/>
      <c r="G52" s="2">
        <v>11</v>
      </c>
    </row>
    <row r="53" spans="1:7" x14ac:dyDescent="0.45">
      <c r="A53" s="94"/>
      <c r="B53" s="2" t="s">
        <v>292</v>
      </c>
      <c r="C53" s="2">
        <v>120</v>
      </c>
      <c r="D53" s="2"/>
      <c r="E53" s="2" t="s">
        <v>63</v>
      </c>
      <c r="F53" s="2"/>
      <c r="G53" s="2">
        <v>3</v>
      </c>
    </row>
    <row r="54" spans="1:7" x14ac:dyDescent="0.45">
      <c r="A54" s="92" t="s">
        <v>293</v>
      </c>
      <c r="B54" s="2" t="s">
        <v>294</v>
      </c>
      <c r="C54" s="2">
        <v>182</v>
      </c>
      <c r="D54" s="2"/>
      <c r="E54" s="2" t="s">
        <v>100</v>
      </c>
      <c r="F54" s="2"/>
      <c r="G54" s="2">
        <v>10</v>
      </c>
    </row>
    <row r="55" spans="1:7" x14ac:dyDescent="0.45">
      <c r="A55" s="93"/>
      <c r="B55" s="2" t="s">
        <v>295</v>
      </c>
      <c r="C55" s="2">
        <v>1702</v>
      </c>
      <c r="D55" s="2"/>
      <c r="E55" s="2" t="s">
        <v>80</v>
      </c>
      <c r="F55" s="2"/>
      <c r="G55" s="2">
        <v>27</v>
      </c>
    </row>
    <row r="56" spans="1:7" x14ac:dyDescent="0.45">
      <c r="A56" s="93"/>
      <c r="B56" s="2" t="s">
        <v>296</v>
      </c>
      <c r="C56" s="2">
        <v>186</v>
      </c>
      <c r="D56" s="2"/>
      <c r="E56" s="2" t="s">
        <v>98</v>
      </c>
      <c r="F56" s="2"/>
      <c r="G56" s="2">
        <v>12</v>
      </c>
    </row>
    <row r="57" spans="1:7" x14ac:dyDescent="0.45">
      <c r="A57" s="93"/>
      <c r="B57" s="2" t="s">
        <v>297</v>
      </c>
      <c r="C57" s="2">
        <v>160</v>
      </c>
      <c r="D57" s="2"/>
      <c r="E57" s="2" t="s">
        <v>105</v>
      </c>
      <c r="F57" s="2"/>
      <c r="G57" s="2">
        <v>4</v>
      </c>
    </row>
    <row r="58" spans="1:7" x14ac:dyDescent="0.45">
      <c r="A58" s="93"/>
      <c r="B58" s="2" t="s">
        <v>298</v>
      </c>
      <c r="C58" s="2">
        <v>292</v>
      </c>
      <c r="D58" s="2"/>
      <c r="E58" s="2" t="s">
        <v>70</v>
      </c>
      <c r="F58" s="2"/>
      <c r="G58" s="2">
        <v>12</v>
      </c>
    </row>
    <row r="59" spans="1:7" x14ac:dyDescent="0.45">
      <c r="A59" s="93"/>
      <c r="B59" s="2" t="s">
        <v>299</v>
      </c>
      <c r="C59" s="2">
        <v>202</v>
      </c>
      <c r="D59" s="2"/>
      <c r="E59" s="2" t="s">
        <v>99</v>
      </c>
      <c r="F59" s="2"/>
      <c r="G59" s="2">
        <v>20</v>
      </c>
    </row>
    <row r="60" spans="1:7" x14ac:dyDescent="0.45">
      <c r="A60" s="93"/>
      <c r="B60" s="2" t="s">
        <v>300</v>
      </c>
      <c r="C60" s="2">
        <v>1756</v>
      </c>
      <c r="D60" s="2"/>
      <c r="E60" s="2" t="s">
        <v>79</v>
      </c>
      <c r="F60" s="2"/>
      <c r="G60" s="2">
        <v>54</v>
      </c>
    </row>
    <row r="61" spans="1:7" x14ac:dyDescent="0.45">
      <c r="A61" s="93"/>
      <c r="B61" s="2" t="s">
        <v>301</v>
      </c>
      <c r="C61" s="2">
        <v>126</v>
      </c>
      <c r="D61" s="2"/>
      <c r="E61" s="2" t="s">
        <v>302</v>
      </c>
      <c r="F61" s="2"/>
      <c r="G61" s="2">
        <v>6</v>
      </c>
    </row>
    <row r="62" spans="1:7" x14ac:dyDescent="0.45">
      <c r="A62" s="93"/>
      <c r="B62" s="2" t="s">
        <v>303</v>
      </c>
      <c r="C62" s="2">
        <v>210</v>
      </c>
      <c r="D62" s="2"/>
      <c r="E62" s="2" t="s">
        <v>97</v>
      </c>
      <c r="F62" s="2"/>
      <c r="G62" s="2">
        <v>24</v>
      </c>
    </row>
    <row r="63" spans="1:7" x14ac:dyDescent="0.45">
      <c r="A63" s="93"/>
      <c r="B63" s="2" t="s">
        <v>304</v>
      </c>
      <c r="C63" s="2">
        <v>164</v>
      </c>
      <c r="D63" s="2"/>
      <c r="E63" s="2" t="s">
        <v>104</v>
      </c>
      <c r="F63" s="2"/>
      <c r="G63" s="2">
        <v>6</v>
      </c>
    </row>
    <row r="64" spans="1:7" x14ac:dyDescent="0.45">
      <c r="A64" s="93"/>
      <c r="B64" s="2" t="s">
        <v>305</v>
      </c>
      <c r="C64" s="2">
        <v>386</v>
      </c>
      <c r="D64" s="2"/>
      <c r="E64" s="2" t="s">
        <v>71</v>
      </c>
      <c r="F64" s="2"/>
      <c r="G64" s="2">
        <v>21</v>
      </c>
    </row>
    <row r="65" spans="1:7" x14ac:dyDescent="0.45">
      <c r="A65" s="94"/>
      <c r="B65" s="2" t="s">
        <v>306</v>
      </c>
      <c r="C65" s="2">
        <v>386</v>
      </c>
      <c r="D65" s="2"/>
      <c r="E65" s="2" t="s">
        <v>69</v>
      </c>
      <c r="F65" s="2"/>
      <c r="G65" s="2">
        <v>21</v>
      </c>
    </row>
    <row r="66" spans="1:7" x14ac:dyDescent="0.45">
      <c r="A66" s="92" t="s">
        <v>307</v>
      </c>
      <c r="B66" s="2" t="s">
        <v>308</v>
      </c>
      <c r="C66" s="2">
        <v>8</v>
      </c>
      <c r="D66" s="2"/>
      <c r="E66" s="2" t="s">
        <v>106</v>
      </c>
      <c r="F66" s="2"/>
      <c r="G66" s="2">
        <v>1</v>
      </c>
    </row>
    <row r="67" spans="1:7" x14ac:dyDescent="0.45">
      <c r="A67" s="94"/>
      <c r="B67" s="2" t="s">
        <v>309</v>
      </c>
      <c r="C67" s="2">
        <v>14</v>
      </c>
      <c r="D67" s="2"/>
      <c r="E67" s="2" t="s">
        <v>310</v>
      </c>
      <c r="F67" s="2"/>
      <c r="G67" s="2">
        <v>3</v>
      </c>
    </row>
    <row r="68" spans="1:7" x14ac:dyDescent="0.45">
      <c r="A68" s="92" t="s">
        <v>311</v>
      </c>
      <c r="B68" s="2" t="s">
        <v>312</v>
      </c>
      <c r="C68" s="2">
        <v>60</v>
      </c>
      <c r="D68" s="2"/>
      <c r="E68" s="2" t="s">
        <v>96</v>
      </c>
      <c r="F68" s="2"/>
      <c r="G68" s="2">
        <v>1</v>
      </c>
    </row>
    <row r="69" spans="1:7" x14ac:dyDescent="0.45">
      <c r="A69" s="93"/>
      <c r="B69" s="2" t="s">
        <v>313</v>
      </c>
      <c r="C69" s="2">
        <v>240</v>
      </c>
      <c r="D69" s="2"/>
      <c r="E69" s="2" t="s">
        <v>81</v>
      </c>
      <c r="F69" s="2"/>
      <c r="G69" s="2">
        <v>6</v>
      </c>
    </row>
    <row r="70" spans="1:7" x14ac:dyDescent="0.45">
      <c r="A70" s="93"/>
      <c r="B70" s="2" t="s">
        <v>314</v>
      </c>
      <c r="C70" s="2">
        <v>142</v>
      </c>
      <c r="D70" s="2"/>
      <c r="E70" s="2" t="s">
        <v>82</v>
      </c>
      <c r="F70" s="2"/>
      <c r="G70" s="2">
        <v>4</v>
      </c>
    </row>
    <row r="71" spans="1:7" x14ac:dyDescent="0.45">
      <c r="A71" s="93"/>
      <c r="B71" s="2" t="s">
        <v>315</v>
      </c>
      <c r="C71" s="2">
        <v>262</v>
      </c>
      <c r="D71" s="2"/>
      <c r="E71" s="2" t="s">
        <v>85</v>
      </c>
      <c r="F71" s="2"/>
      <c r="G71" s="2">
        <v>7</v>
      </c>
    </row>
    <row r="72" spans="1:7" x14ac:dyDescent="0.45">
      <c r="A72" s="93"/>
      <c r="B72" s="2" t="s">
        <v>316</v>
      </c>
      <c r="C72" s="2">
        <v>280</v>
      </c>
      <c r="D72" s="2"/>
      <c r="E72" s="2" t="s">
        <v>84</v>
      </c>
      <c r="F72" s="2"/>
      <c r="G72" s="2">
        <v>7</v>
      </c>
    </row>
    <row r="73" spans="1:7" x14ac:dyDescent="0.45">
      <c r="A73" s="93"/>
      <c r="B73" s="2" t="s">
        <v>317</v>
      </c>
      <c r="C73" s="2">
        <v>102</v>
      </c>
      <c r="D73" s="2"/>
      <c r="E73" s="2" t="s">
        <v>83</v>
      </c>
      <c r="F73" s="2"/>
      <c r="G73" s="2">
        <v>3</v>
      </c>
    </row>
    <row r="74" spans="1:7" x14ac:dyDescent="0.45">
      <c r="A74" s="93"/>
      <c r="B74" s="2" t="s">
        <v>318</v>
      </c>
      <c r="C74" s="2">
        <v>262</v>
      </c>
      <c r="D74" s="2"/>
      <c r="E74" s="2" t="s">
        <v>86</v>
      </c>
      <c r="F74" s="2"/>
      <c r="G74" s="2">
        <v>7</v>
      </c>
    </row>
    <row r="75" spans="1:7" x14ac:dyDescent="0.45">
      <c r="A75" s="93"/>
      <c r="B75" s="2" t="s">
        <v>319</v>
      </c>
      <c r="C75" s="2">
        <v>160</v>
      </c>
      <c r="D75" s="2"/>
      <c r="E75" s="2" t="s">
        <v>102</v>
      </c>
      <c r="F75" s="2"/>
      <c r="G75" s="2">
        <v>4</v>
      </c>
    </row>
    <row r="76" spans="1:7" x14ac:dyDescent="0.45">
      <c r="A76" s="93"/>
      <c r="B76" s="2" t="s">
        <v>320</v>
      </c>
      <c r="C76" s="2">
        <v>382</v>
      </c>
      <c r="D76" s="2"/>
      <c r="E76" s="2" t="s">
        <v>73</v>
      </c>
      <c r="F76" s="2"/>
      <c r="G76" s="2">
        <v>6</v>
      </c>
    </row>
    <row r="77" spans="1:7" x14ac:dyDescent="0.45">
      <c r="A77" s="93"/>
      <c r="B77" s="2" t="s">
        <v>374</v>
      </c>
      <c r="C77" s="2">
        <v>582</v>
      </c>
      <c r="D77" s="2"/>
      <c r="E77" s="2" t="s">
        <v>375</v>
      </c>
      <c r="F77" s="2"/>
      <c r="G77" s="2">
        <v>11</v>
      </c>
    </row>
    <row r="78" spans="1:7" x14ac:dyDescent="0.45">
      <c r="A78" s="93"/>
      <c r="B78" s="2" t="s">
        <v>391</v>
      </c>
      <c r="C78" s="2">
        <v>582</v>
      </c>
      <c r="D78" s="2"/>
      <c r="E78" s="2" t="s">
        <v>392</v>
      </c>
      <c r="F78" s="2"/>
      <c r="G78" s="2">
        <v>11</v>
      </c>
    </row>
    <row r="79" spans="1:7" x14ac:dyDescent="0.45">
      <c r="A79" s="93"/>
      <c r="B79" s="2" t="s">
        <v>393</v>
      </c>
      <c r="C79" s="2">
        <v>582</v>
      </c>
      <c r="D79" s="2"/>
      <c r="E79" s="2" t="s">
        <v>394</v>
      </c>
      <c r="F79" s="2"/>
      <c r="G79" s="2">
        <v>11</v>
      </c>
    </row>
    <row r="80" spans="1:7" x14ac:dyDescent="0.45">
      <c r="A80" s="94"/>
      <c r="B80" s="76" t="s">
        <v>321</v>
      </c>
      <c r="C80" s="76">
        <v>0</v>
      </c>
      <c r="D80" s="76"/>
      <c r="E80" s="76" t="s">
        <v>322</v>
      </c>
      <c r="F80" s="76"/>
      <c r="G80" s="76">
        <v>0</v>
      </c>
    </row>
    <row r="81" spans="1:7" x14ac:dyDescent="0.45">
      <c r="A81" s="92" t="s">
        <v>323</v>
      </c>
      <c r="B81" s="2" t="s">
        <v>324</v>
      </c>
      <c r="C81" s="2">
        <v>714</v>
      </c>
      <c r="D81" s="2"/>
      <c r="E81" s="2" t="s">
        <v>94</v>
      </c>
      <c r="F81" s="2"/>
      <c r="G81" s="2">
        <v>24</v>
      </c>
    </row>
    <row r="82" spans="1:7" x14ac:dyDescent="0.45">
      <c r="A82" s="93"/>
      <c r="B82" s="2" t="s">
        <v>225</v>
      </c>
      <c r="C82" s="2">
        <v>774</v>
      </c>
      <c r="D82" s="2"/>
      <c r="E82" s="2" t="s">
        <v>95</v>
      </c>
      <c r="F82" s="2"/>
      <c r="G82" s="2">
        <v>25</v>
      </c>
    </row>
    <row r="83" spans="1:7" x14ac:dyDescent="0.45">
      <c r="A83" s="93"/>
      <c r="B83" s="2" t="s">
        <v>325</v>
      </c>
      <c r="C83" s="2">
        <v>4692</v>
      </c>
      <c r="D83" s="2"/>
      <c r="E83" s="2" t="s">
        <v>326</v>
      </c>
      <c r="F83" s="2"/>
      <c r="G83" s="2">
        <v>108</v>
      </c>
    </row>
    <row r="84" spans="1:7" x14ac:dyDescent="0.45">
      <c r="A84" s="93"/>
      <c r="B84" s="2" t="s">
        <v>327</v>
      </c>
      <c r="C84" s="2">
        <v>1573</v>
      </c>
      <c r="D84" s="2"/>
      <c r="E84" s="2" t="s">
        <v>328</v>
      </c>
      <c r="F84" s="2"/>
      <c r="G84" s="2">
        <v>108</v>
      </c>
    </row>
    <row r="85" spans="1:7" x14ac:dyDescent="0.45">
      <c r="A85" s="93"/>
      <c r="B85" s="2" t="s">
        <v>329</v>
      </c>
      <c r="C85" s="2">
        <v>2882</v>
      </c>
      <c r="D85" s="2"/>
      <c r="E85" s="2" t="s">
        <v>330</v>
      </c>
      <c r="F85" s="2"/>
      <c r="G85" s="2">
        <v>108</v>
      </c>
    </row>
    <row r="86" spans="1:7" x14ac:dyDescent="0.45">
      <c r="A86" s="93"/>
      <c r="B86" s="76" t="s">
        <v>452</v>
      </c>
      <c r="C86" s="76">
        <v>1583</v>
      </c>
      <c r="D86" s="76"/>
      <c r="E86" s="76" t="s">
        <v>451</v>
      </c>
      <c r="F86" s="76"/>
      <c r="G86" s="76">
        <v>109</v>
      </c>
    </row>
    <row r="87" spans="1:7" x14ac:dyDescent="0.45">
      <c r="A87" s="93"/>
      <c r="B87" s="2" t="s">
        <v>331</v>
      </c>
      <c r="C87" s="2">
        <v>6262</v>
      </c>
      <c r="D87" s="2"/>
      <c r="E87" s="2" t="s">
        <v>332</v>
      </c>
      <c r="F87" s="2"/>
      <c r="G87" s="2">
        <v>124</v>
      </c>
    </row>
    <row r="88" spans="1:7" x14ac:dyDescent="0.45">
      <c r="A88" s="93"/>
      <c r="B88" s="2" t="s">
        <v>333</v>
      </c>
      <c r="C88" s="2">
        <v>1860</v>
      </c>
      <c r="D88" s="2"/>
      <c r="E88" s="2" t="s">
        <v>334</v>
      </c>
      <c r="F88" s="2"/>
      <c r="G88" s="2">
        <v>124</v>
      </c>
    </row>
    <row r="89" spans="1:7" x14ac:dyDescent="0.45">
      <c r="A89" s="93"/>
      <c r="B89" s="2" t="s">
        <v>335</v>
      </c>
      <c r="C89" s="2">
        <v>3262</v>
      </c>
      <c r="D89" s="2"/>
      <c r="E89" s="2" t="s">
        <v>336</v>
      </c>
      <c r="F89" s="2"/>
      <c r="G89" s="2">
        <v>124</v>
      </c>
    </row>
    <row r="90" spans="1:7" x14ac:dyDescent="0.45">
      <c r="A90" s="93"/>
      <c r="B90" s="2" t="s">
        <v>337</v>
      </c>
      <c r="C90" s="2">
        <v>380</v>
      </c>
      <c r="D90" s="2"/>
      <c r="E90" s="2" t="s">
        <v>109</v>
      </c>
      <c r="F90" s="2"/>
      <c r="G90" s="2">
        <v>25</v>
      </c>
    </row>
    <row r="91" spans="1:7" x14ac:dyDescent="0.45">
      <c r="A91" s="93"/>
      <c r="B91" s="2" t="s">
        <v>338</v>
      </c>
      <c r="C91" s="2">
        <v>1092</v>
      </c>
      <c r="D91" s="2"/>
      <c r="E91" s="2" t="s">
        <v>66</v>
      </c>
      <c r="F91" s="2"/>
      <c r="G91" s="2">
        <v>15</v>
      </c>
    </row>
    <row r="92" spans="1:7" x14ac:dyDescent="0.45">
      <c r="A92" s="93"/>
      <c r="B92" s="2" t="s">
        <v>220</v>
      </c>
      <c r="C92" s="2">
        <v>1092</v>
      </c>
      <c r="D92" s="2"/>
      <c r="E92" s="2" t="s">
        <v>339</v>
      </c>
      <c r="F92" s="2"/>
      <c r="G92" s="2">
        <v>15</v>
      </c>
    </row>
    <row r="93" spans="1:7" x14ac:dyDescent="0.45">
      <c r="A93" s="93"/>
      <c r="B93" s="2" t="s">
        <v>340</v>
      </c>
      <c r="C93" s="2">
        <v>120</v>
      </c>
      <c r="D93" s="2"/>
      <c r="E93" s="2" t="s">
        <v>341</v>
      </c>
      <c r="F93" s="2"/>
      <c r="G93" s="2">
        <v>3</v>
      </c>
    </row>
    <row r="94" spans="1:7" x14ac:dyDescent="0.45">
      <c r="A94" s="93"/>
      <c r="B94" s="2" t="s">
        <v>342</v>
      </c>
      <c r="C94" s="2">
        <v>100</v>
      </c>
      <c r="D94" s="2"/>
      <c r="E94" s="2" t="s">
        <v>111</v>
      </c>
      <c r="F94" s="2"/>
      <c r="G94" s="2">
        <v>5</v>
      </c>
    </row>
    <row r="95" spans="1:7" x14ac:dyDescent="0.45">
      <c r="A95" s="93"/>
      <c r="B95" s="76" t="s">
        <v>384</v>
      </c>
      <c r="C95" s="76">
        <v>0</v>
      </c>
      <c r="D95" s="76">
        <v>0</v>
      </c>
      <c r="E95" s="76" t="s">
        <v>385</v>
      </c>
      <c r="F95" s="76"/>
      <c r="G95" s="76">
        <v>0</v>
      </c>
    </row>
    <row r="96" spans="1:7" x14ac:dyDescent="0.45">
      <c r="A96" s="93"/>
      <c r="B96" s="76" t="s">
        <v>386</v>
      </c>
      <c r="C96" s="76">
        <f>1086+29*2</f>
        <v>1144</v>
      </c>
      <c r="D96" s="76">
        <f>1086+(3840*2)</f>
        <v>8766</v>
      </c>
      <c r="E96" s="76" t="s">
        <v>387</v>
      </c>
      <c r="F96" s="76"/>
      <c r="G96" s="76">
        <v>200</v>
      </c>
    </row>
    <row r="97" spans="1:7" x14ac:dyDescent="0.45">
      <c r="A97" s="93"/>
      <c r="B97" s="76" t="s">
        <v>461</v>
      </c>
      <c r="C97" s="76">
        <v>1092</v>
      </c>
      <c r="D97" s="76"/>
      <c r="E97" s="76" t="s">
        <v>465</v>
      </c>
      <c r="F97" s="76"/>
      <c r="G97" s="76">
        <v>15</v>
      </c>
    </row>
    <row r="98" spans="1:7" x14ac:dyDescent="0.45">
      <c r="A98" s="93"/>
      <c r="B98" s="76" t="s">
        <v>462</v>
      </c>
      <c r="C98" s="76">
        <v>200</v>
      </c>
      <c r="D98" s="76"/>
      <c r="E98" s="76" t="s">
        <v>466</v>
      </c>
      <c r="F98" s="76"/>
      <c r="G98" s="76">
        <v>5</v>
      </c>
    </row>
    <row r="99" spans="1:7" x14ac:dyDescent="0.45">
      <c r="A99" s="93"/>
      <c r="B99" s="76" t="s">
        <v>463</v>
      </c>
      <c r="C99" s="76">
        <v>2511</v>
      </c>
      <c r="D99" s="76"/>
      <c r="E99" s="76" t="s">
        <v>467</v>
      </c>
      <c r="F99" s="76"/>
      <c r="G99" s="76">
        <v>5</v>
      </c>
    </row>
    <row r="100" spans="1:7" x14ac:dyDescent="0.45">
      <c r="A100" s="94"/>
      <c r="B100" s="76" t="s">
        <v>464</v>
      </c>
      <c r="C100" s="76">
        <v>170</v>
      </c>
      <c r="D100" s="76"/>
      <c r="E100" s="76" t="s">
        <v>468</v>
      </c>
      <c r="F100" s="76"/>
      <c r="G100" s="76">
        <v>3</v>
      </c>
    </row>
    <row r="101" spans="1:7" x14ac:dyDescent="0.45">
      <c r="A101" s="92" t="s">
        <v>343</v>
      </c>
      <c r="B101" s="2" t="s">
        <v>344</v>
      </c>
      <c r="C101" s="2">
        <v>40</v>
      </c>
      <c r="D101" s="2"/>
      <c r="E101" s="2" t="s">
        <v>108</v>
      </c>
      <c r="F101" s="2"/>
      <c r="G101" s="2">
        <v>1</v>
      </c>
    </row>
    <row r="102" spans="1:7" x14ac:dyDescent="0.45">
      <c r="A102" s="94"/>
      <c r="B102" s="2" t="s">
        <v>345</v>
      </c>
      <c r="C102" s="2">
        <v>80</v>
      </c>
      <c r="D102" s="2"/>
      <c r="E102" s="2" t="s">
        <v>67</v>
      </c>
      <c r="F102" s="2"/>
      <c r="G102" s="2">
        <v>2</v>
      </c>
    </row>
    <row r="103" spans="1:7" x14ac:dyDescent="0.45">
      <c r="A103" s="92" t="s">
        <v>346</v>
      </c>
      <c r="B103" s="2" t="s">
        <v>347</v>
      </c>
      <c r="C103" s="2">
        <v>80</v>
      </c>
      <c r="D103" s="2"/>
      <c r="E103" s="2" t="s">
        <v>107</v>
      </c>
      <c r="F103" s="2"/>
      <c r="G103" s="2">
        <v>2</v>
      </c>
    </row>
    <row r="104" spans="1:7" x14ac:dyDescent="0.45">
      <c r="A104" s="93"/>
      <c r="B104" s="2" t="s">
        <v>348</v>
      </c>
      <c r="C104" s="2">
        <v>828</v>
      </c>
      <c r="D104" s="2"/>
      <c r="E104" s="2" t="s">
        <v>349</v>
      </c>
      <c r="F104" s="2"/>
      <c r="G104" s="2">
        <v>26</v>
      </c>
    </row>
    <row r="105" spans="1:7" x14ac:dyDescent="0.45">
      <c r="A105" s="93"/>
      <c r="B105" s="2" t="s">
        <v>350</v>
      </c>
      <c r="C105" s="2">
        <v>868</v>
      </c>
      <c r="D105" s="2"/>
      <c r="E105" s="2" t="s">
        <v>68</v>
      </c>
      <c r="F105" s="2"/>
      <c r="G105" s="2">
        <v>27</v>
      </c>
    </row>
    <row r="106" spans="1:7" x14ac:dyDescent="0.45">
      <c r="A106" s="94"/>
      <c r="B106" s="76" t="s">
        <v>457</v>
      </c>
      <c r="C106" s="76">
        <v>884</v>
      </c>
      <c r="D106" s="76"/>
      <c r="E106" s="76" t="s">
        <v>458</v>
      </c>
      <c r="F106" s="76"/>
      <c r="G106" s="76">
        <v>30</v>
      </c>
    </row>
    <row r="107" spans="1:7" x14ac:dyDescent="0.45">
      <c r="A107" s="2" t="s">
        <v>351</v>
      </c>
      <c r="B107" s="2" t="s">
        <v>352</v>
      </c>
      <c r="C107" s="2">
        <v>246</v>
      </c>
      <c r="D107" s="2"/>
      <c r="E107" s="2" t="s">
        <v>112</v>
      </c>
      <c r="F107" s="2"/>
      <c r="G107" s="2">
        <v>21</v>
      </c>
    </row>
    <row r="108" spans="1:7" x14ac:dyDescent="0.45">
      <c r="A108" s="92" t="s">
        <v>288</v>
      </c>
      <c r="B108" s="2" t="s">
        <v>353</v>
      </c>
      <c r="C108" s="2">
        <v>1880</v>
      </c>
      <c r="D108" s="2"/>
      <c r="E108" s="2" t="s">
        <v>354</v>
      </c>
      <c r="F108" s="2"/>
      <c r="G108" s="2">
        <v>4</v>
      </c>
    </row>
    <row r="109" spans="1:7" x14ac:dyDescent="0.45">
      <c r="A109" s="93"/>
      <c r="B109" s="2" t="s">
        <v>355</v>
      </c>
      <c r="C109" s="2">
        <v>9080</v>
      </c>
      <c r="D109" s="2"/>
      <c r="E109" s="2" t="s">
        <v>116</v>
      </c>
      <c r="F109" s="2"/>
      <c r="G109" s="2">
        <v>6</v>
      </c>
    </row>
    <row r="110" spans="1:7" x14ac:dyDescent="0.45">
      <c r="A110" s="94"/>
      <c r="B110" s="2" t="s">
        <v>356</v>
      </c>
      <c r="C110" s="2">
        <v>42</v>
      </c>
      <c r="D110" s="2"/>
      <c r="E110" s="2" t="s">
        <v>357</v>
      </c>
      <c r="F110" s="2"/>
      <c r="G110" s="2">
        <v>2</v>
      </c>
    </row>
    <row r="111" spans="1:7" x14ac:dyDescent="0.45">
      <c r="A111" s="2" t="s">
        <v>293</v>
      </c>
      <c r="B111" s="2" t="s">
        <v>358</v>
      </c>
      <c r="C111" s="2">
        <v>2550</v>
      </c>
      <c r="D111" s="2"/>
      <c r="E111" s="2" t="s">
        <v>115</v>
      </c>
      <c r="F111" s="2"/>
      <c r="G111" s="2">
        <v>36</v>
      </c>
    </row>
    <row r="112" spans="1:7" x14ac:dyDescent="0.45">
      <c r="A112" s="92" t="s">
        <v>359</v>
      </c>
      <c r="B112" s="2" t="s">
        <v>360</v>
      </c>
      <c r="C112" s="2">
        <v>768</v>
      </c>
      <c r="D112" s="2"/>
      <c r="E112" s="2" t="s">
        <v>113</v>
      </c>
      <c r="F112" s="2"/>
      <c r="G112" s="2">
        <v>11</v>
      </c>
    </row>
    <row r="113" spans="1:9" x14ac:dyDescent="0.45">
      <c r="A113" s="94"/>
      <c r="B113" s="2" t="s">
        <v>361</v>
      </c>
      <c r="C113" s="2">
        <v>19498</v>
      </c>
      <c r="D113" s="2"/>
      <c r="E113" s="2" t="s">
        <v>114</v>
      </c>
      <c r="F113" s="2"/>
      <c r="G113" s="2">
        <v>55</v>
      </c>
    </row>
    <row r="114" spans="1:9" x14ac:dyDescent="0.45">
      <c r="A114" s="2" t="s">
        <v>362</v>
      </c>
      <c r="B114" s="2" t="s">
        <v>363</v>
      </c>
      <c r="C114" s="2">
        <v>345</v>
      </c>
      <c r="D114" s="2"/>
      <c r="E114" s="2" t="s">
        <v>65</v>
      </c>
      <c r="F114" s="2"/>
      <c r="G114" s="2">
        <v>13</v>
      </c>
    </row>
    <row r="115" spans="1:9" x14ac:dyDescent="0.45">
      <c r="A115" s="92" t="s">
        <v>364</v>
      </c>
      <c r="B115" s="2" t="s">
        <v>365</v>
      </c>
      <c r="C115" s="2">
        <v>3600</v>
      </c>
      <c r="D115" s="2"/>
      <c r="E115" s="2"/>
      <c r="F115" s="2"/>
      <c r="G115" s="2"/>
    </row>
    <row r="116" spans="1:9" x14ac:dyDescent="0.45">
      <c r="A116" s="93"/>
      <c r="B116" s="2" t="s">
        <v>366</v>
      </c>
      <c r="C116" s="2">
        <v>3500</v>
      </c>
      <c r="D116" s="2"/>
      <c r="E116" s="2"/>
      <c r="F116" s="2"/>
      <c r="G116" s="2"/>
    </row>
    <row r="117" spans="1:9" x14ac:dyDescent="0.45">
      <c r="A117" s="93"/>
      <c r="B117" s="2" t="s">
        <v>367</v>
      </c>
      <c r="C117" s="2">
        <v>19357</v>
      </c>
      <c r="D117" s="2"/>
      <c r="E117" s="2"/>
      <c r="F117" s="2"/>
      <c r="G117" s="2"/>
    </row>
    <row r="118" spans="1:9" x14ac:dyDescent="0.45">
      <c r="A118" s="93"/>
      <c r="B118" s="2" t="s">
        <v>368</v>
      </c>
      <c r="C118" s="2">
        <v>1800</v>
      </c>
      <c r="D118" s="2"/>
      <c r="E118" s="2" t="s">
        <v>369</v>
      </c>
      <c r="F118" s="2"/>
      <c r="G118" s="2"/>
    </row>
    <row r="119" spans="1:9" x14ac:dyDescent="0.45">
      <c r="A119" s="93"/>
      <c r="B119" s="2" t="s">
        <v>370</v>
      </c>
      <c r="C119" s="2">
        <v>10800</v>
      </c>
      <c r="D119" s="2"/>
      <c r="E119" s="2" t="s">
        <v>371</v>
      </c>
      <c r="F119" s="2"/>
      <c r="G119" s="2"/>
    </row>
    <row r="120" spans="1:9" x14ac:dyDescent="0.45">
      <c r="A120" s="93"/>
      <c r="B120" s="2" t="s">
        <v>411</v>
      </c>
      <c r="C120" s="2">
        <v>300</v>
      </c>
      <c r="D120" s="2"/>
      <c r="E120" s="2" t="s">
        <v>412</v>
      </c>
      <c r="F120" s="2"/>
      <c r="G120" s="2"/>
    </row>
    <row r="121" spans="1:9" x14ac:dyDescent="0.45">
      <c r="A121" s="93"/>
      <c r="B121" s="2" t="s">
        <v>372</v>
      </c>
      <c r="C121" s="2">
        <v>600</v>
      </c>
      <c r="D121" s="2"/>
      <c r="E121" s="2" t="s">
        <v>373</v>
      </c>
      <c r="F121" s="2"/>
      <c r="G121" s="2"/>
    </row>
    <row r="122" spans="1:9" x14ac:dyDescent="0.45">
      <c r="A122" s="94"/>
      <c r="B122" s="2" t="s">
        <v>413</v>
      </c>
      <c r="C122" s="2">
        <v>6619</v>
      </c>
      <c r="D122" s="2"/>
      <c r="E122" s="2" t="s">
        <v>414</v>
      </c>
      <c r="F122" s="2"/>
      <c r="G122" s="2"/>
    </row>
    <row r="123" spans="1:9" x14ac:dyDescent="0.45">
      <c r="A123" s="85"/>
      <c r="B123" s="76" t="s">
        <v>450</v>
      </c>
      <c r="C123" s="76">
        <v>16037</v>
      </c>
      <c r="D123" s="76"/>
      <c r="E123" s="76" t="s">
        <v>456</v>
      </c>
      <c r="F123" s="2"/>
      <c r="G123" s="2"/>
    </row>
    <row r="124" spans="1:9" x14ac:dyDescent="0.45">
      <c r="A124" s="81"/>
      <c r="B124" s="2" t="s">
        <v>415</v>
      </c>
      <c r="C124" s="2">
        <v>74936</v>
      </c>
      <c r="D124" s="2"/>
      <c r="E124" s="2" t="s">
        <v>416</v>
      </c>
      <c r="F124" s="2"/>
      <c r="G124" s="2"/>
    </row>
    <row r="125" spans="1:9" x14ac:dyDescent="0.45">
      <c r="A125" s="81"/>
      <c r="B125" s="2" t="s">
        <v>417</v>
      </c>
      <c r="C125" s="2">
        <v>40</v>
      </c>
      <c r="D125" s="2"/>
      <c r="E125" s="2" t="s">
        <v>418</v>
      </c>
      <c r="F125" s="2"/>
      <c r="G125" s="2"/>
    </row>
    <row r="126" spans="1:9" x14ac:dyDescent="0.45">
      <c r="A126" s="2" t="s">
        <v>419</v>
      </c>
      <c r="B126" s="2" t="s">
        <v>420</v>
      </c>
      <c r="C126" s="2">
        <v>0</v>
      </c>
      <c r="D126" s="2"/>
      <c r="E126" s="2" t="s">
        <v>421</v>
      </c>
      <c r="F126" s="2"/>
      <c r="G126" s="2"/>
    </row>
    <row r="127" spans="1:9" x14ac:dyDescent="0.45">
      <c r="A127" s="2"/>
      <c r="B127" s="2" t="s">
        <v>422</v>
      </c>
      <c r="C127" s="2">
        <v>0</v>
      </c>
      <c r="D127" s="2"/>
      <c r="E127" s="2" t="s">
        <v>423</v>
      </c>
      <c r="F127" s="2"/>
      <c r="G127" s="2"/>
      <c r="I127" s="80" t="s">
        <v>424</v>
      </c>
    </row>
    <row r="128" spans="1:9" x14ac:dyDescent="0.45">
      <c r="A128" s="79" t="s">
        <v>428</v>
      </c>
      <c r="B128" s="79" t="s">
        <v>429</v>
      </c>
      <c r="C128" s="79">
        <v>728</v>
      </c>
      <c r="D128" s="79"/>
      <c r="E128" s="79" t="s">
        <v>430</v>
      </c>
      <c r="F128" s="79"/>
      <c r="G128" s="79"/>
    </row>
  </sheetData>
  <autoFilter ref="B1" xr:uid="{00000000-0009-0000-0000-000008000000}"/>
  <mergeCells count="16">
    <mergeCell ref="A2:A12"/>
    <mergeCell ref="A13:A31"/>
    <mergeCell ref="A32:A36"/>
    <mergeCell ref="A37:A43"/>
    <mergeCell ref="A44:A47"/>
    <mergeCell ref="A81:A100"/>
    <mergeCell ref="A48:A49"/>
    <mergeCell ref="A50:A53"/>
    <mergeCell ref="A54:A65"/>
    <mergeCell ref="A66:A67"/>
    <mergeCell ref="A68:A80"/>
    <mergeCell ref="A115:A122"/>
    <mergeCell ref="A101:A102"/>
    <mergeCell ref="A108:A110"/>
    <mergeCell ref="A112:A113"/>
    <mergeCell ref="A103:A10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A1:I1441"/>
  <sheetViews>
    <sheetView workbookViewId="0">
      <pane ySplit="3" topLeftCell="A4" activePane="bottomLeft" state="frozen"/>
      <selection pane="bottomLeft" activeCell="E1" sqref="E1:F1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21.59765625" style="5" bestFit="1" customWidth="1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1:9" ht="18.600000000000001" thickBot="1" x14ac:dyDescent="0.5">
      <c r="C1" s="82" t="s">
        <v>160</v>
      </c>
      <c r="D1" s="6">
        <v>45095.215787037036</v>
      </c>
      <c r="E1" s="5" t="s">
        <v>433</v>
      </c>
      <c r="F1" s="6">
        <v>45096.815567129626</v>
      </c>
    </row>
    <row r="2" spans="1:9" x14ac:dyDescent="0.45">
      <c r="C2" s="5" t="s">
        <v>161</v>
      </c>
      <c r="D2" s="6">
        <v>45097.826898148145</v>
      </c>
    </row>
    <row r="3" spans="1:9" ht="18.600000000000001" thickBot="1" x14ac:dyDescent="0.5">
      <c r="B3" s="4" t="s">
        <v>39</v>
      </c>
      <c r="C3" s="4"/>
      <c r="D3" s="4" t="s">
        <v>446</v>
      </c>
      <c r="E3" s="4" t="s">
        <v>40</v>
      </c>
    </row>
    <row r="4" spans="1:9" ht="18.600000000000001" thickBot="1" x14ac:dyDescent="0.5">
      <c r="A4" s="5">
        <v>-14</v>
      </c>
      <c r="B4" s="43" t="s">
        <v>41</v>
      </c>
      <c r="C4" s="44" t="s">
        <v>434</v>
      </c>
      <c r="D4" s="45">
        <f>$F$1+A4/24</f>
        <v>45096.232233796291</v>
      </c>
      <c r="E4" s="46">
        <v>1200</v>
      </c>
      <c r="F4" s="7"/>
      <c r="G4" s="5"/>
      <c r="H4" s="34"/>
      <c r="I4" s="7"/>
    </row>
    <row r="5" spans="1:9" ht="18.600000000000001" thickBot="1" x14ac:dyDescent="0.5">
      <c r="A5" s="5">
        <v>-7.5</v>
      </c>
      <c r="B5" s="43" t="s">
        <v>41</v>
      </c>
      <c r="C5" s="44" t="s">
        <v>435</v>
      </c>
      <c r="D5" s="6">
        <f t="shared" ref="D5:D8" si="0">$F$1+A5/24</f>
        <v>45096.503067129626</v>
      </c>
      <c r="E5" s="46">
        <v>1200</v>
      </c>
      <c r="F5" s="7"/>
      <c r="G5" s="5"/>
      <c r="H5" s="34"/>
      <c r="I5" s="7"/>
    </row>
    <row r="6" spans="1:9" ht="18.600000000000001" thickBot="1" x14ac:dyDescent="0.5">
      <c r="A6" s="5">
        <v>-3.9166666700000001</v>
      </c>
      <c r="B6" s="43" t="s">
        <v>41</v>
      </c>
      <c r="C6" s="44" t="s">
        <v>436</v>
      </c>
      <c r="D6" s="6">
        <f t="shared" si="0"/>
        <v>45096.652372685043</v>
      </c>
      <c r="E6" s="46">
        <v>1200</v>
      </c>
      <c r="F6" s="7"/>
      <c r="G6" s="5"/>
      <c r="H6" s="83">
        <f>39+60-27</f>
        <v>72</v>
      </c>
      <c r="I6" s="7"/>
    </row>
    <row r="7" spans="1:9" ht="18.600000000000001" thickBot="1" x14ac:dyDescent="0.5">
      <c r="A7" s="5">
        <v>1.5083333000000001</v>
      </c>
      <c r="B7" s="43" t="s">
        <v>41</v>
      </c>
      <c r="C7" s="44" t="s">
        <v>437</v>
      </c>
      <c r="D7" s="6">
        <f>$F$1+A7/24</f>
        <v>45096.87841435046</v>
      </c>
      <c r="E7" s="46">
        <v>1200</v>
      </c>
      <c r="F7" s="7"/>
      <c r="G7" s="5"/>
      <c r="H7" s="34"/>
      <c r="I7" s="7"/>
    </row>
    <row r="8" spans="1:9" ht="18.600000000000001" thickBot="1" x14ac:dyDescent="0.5">
      <c r="A8" s="5">
        <v>9</v>
      </c>
      <c r="B8" s="43" t="s">
        <v>41</v>
      </c>
      <c r="C8" s="44" t="s">
        <v>459</v>
      </c>
      <c r="D8" s="6">
        <f t="shared" si="0"/>
        <v>45097.190567129626</v>
      </c>
      <c r="E8" s="46">
        <v>1200</v>
      </c>
      <c r="F8" s="7"/>
      <c r="G8" s="5"/>
      <c r="H8" s="5">
        <f>55/60</f>
        <v>0.91666666666666663</v>
      </c>
      <c r="I8" s="7"/>
    </row>
    <row r="9" spans="1:9" ht="18.600000000000001" thickBot="1" x14ac:dyDescent="0.5">
      <c r="A9" s="5">
        <v>17</v>
      </c>
      <c r="B9" s="43" t="s">
        <v>41</v>
      </c>
      <c r="C9" s="44" t="s">
        <v>460</v>
      </c>
      <c r="D9" s="6">
        <f t="shared" ref="D9" si="1">$F$1+A9/24</f>
        <v>45097.523900462962</v>
      </c>
      <c r="E9" s="46">
        <v>1200</v>
      </c>
      <c r="F9" s="7"/>
      <c r="G9" s="5"/>
      <c r="H9" s="5"/>
      <c r="I9" s="7"/>
    </row>
    <row r="10" spans="1:9" ht="18.600000000000001" thickBot="1" x14ac:dyDescent="0.5">
      <c r="B10" s="43"/>
      <c r="C10" s="44"/>
      <c r="D10" s="6"/>
      <c r="E10" s="46"/>
      <c r="F10" s="7"/>
      <c r="G10" s="5"/>
      <c r="H10" s="5"/>
      <c r="I10" s="7"/>
    </row>
    <row r="11" spans="1:9" ht="18.600000000000001" thickBot="1" x14ac:dyDescent="0.5">
      <c r="A11" s="5">
        <v>25</v>
      </c>
      <c r="B11" s="43" t="s">
        <v>41</v>
      </c>
      <c r="C11" s="44" t="s">
        <v>162</v>
      </c>
      <c r="D11" s="6">
        <f>$F$1+A11/24</f>
        <v>45097.857233796291</v>
      </c>
      <c r="E11" s="46">
        <v>1200</v>
      </c>
      <c r="F11" s="7"/>
      <c r="G11" s="5"/>
      <c r="H11" s="5"/>
      <c r="I11" s="58"/>
    </row>
    <row r="12" spans="1:9" ht="18.600000000000001" thickBot="1" x14ac:dyDescent="0.5">
      <c r="B12" s="43"/>
      <c r="C12" s="44"/>
      <c r="D12" s="45"/>
      <c r="E12" s="46"/>
      <c r="F12" s="7"/>
      <c r="G12" s="5"/>
      <c r="H12" s="5"/>
      <c r="I12" s="7"/>
    </row>
    <row r="13" spans="1:9" ht="18.600000000000001" thickBot="1" x14ac:dyDescent="0.5">
      <c r="B13" s="43"/>
      <c r="C13" s="44"/>
      <c r="D13" s="45"/>
      <c r="E13" s="46"/>
      <c r="F13" s="7"/>
      <c r="G13" s="5"/>
      <c r="H13" s="5"/>
      <c r="I13" s="7"/>
    </row>
    <row r="14" spans="1:9" ht="18.600000000000001" thickBot="1" x14ac:dyDescent="0.5">
      <c r="B14" s="43"/>
      <c r="C14" s="44"/>
      <c r="D14" s="45"/>
      <c r="E14" s="46"/>
      <c r="F14" s="7"/>
      <c r="G14" s="5"/>
      <c r="H14" s="5"/>
      <c r="I14" s="7"/>
    </row>
    <row r="15" spans="1:9" ht="18.600000000000001" thickBot="1" x14ac:dyDescent="0.5">
      <c r="B15" s="43"/>
      <c r="C15" s="44"/>
      <c r="D15" s="45"/>
      <c r="E15" s="46"/>
      <c r="F15" s="7"/>
      <c r="G15" s="5"/>
      <c r="H15" s="5"/>
      <c r="I15" s="7"/>
    </row>
    <row r="16" spans="1:9" ht="18.600000000000001" thickBot="1" x14ac:dyDescent="0.5">
      <c r="B16" s="43"/>
      <c r="C16" s="44"/>
      <c r="D16" s="45"/>
      <c r="E16" s="46"/>
      <c r="F16" s="7"/>
      <c r="G16" s="5"/>
      <c r="H16" s="5"/>
      <c r="I16" s="7"/>
    </row>
    <row r="17" spans="2:9" ht="18.600000000000001" thickBot="1" x14ac:dyDescent="0.5">
      <c r="B17" s="43"/>
      <c r="C17" s="44"/>
      <c r="D17" s="45"/>
      <c r="E17" s="46"/>
      <c r="F17" s="7"/>
      <c r="G17" s="5"/>
      <c r="H17" s="5"/>
      <c r="I17" s="7"/>
    </row>
    <row r="18" spans="2:9" x14ac:dyDescent="0.45">
      <c r="G18" s="5"/>
      <c r="H18" s="5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95"/>
  <sheetViews>
    <sheetView tabSelected="1" zoomScale="90" zoomScaleNormal="90" workbookViewId="0">
      <pane xSplit="4" ySplit="5" topLeftCell="E6" activePane="bottomRight" state="frozen"/>
      <selection activeCell="C12" sqref="C12"/>
      <selection pane="topRight" activeCell="C12" sqref="C12"/>
      <selection pane="bottomLeft" activeCell="C12" sqref="C12"/>
      <selection pane="bottomRight" activeCell="F1" sqref="F1:G1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20.5" bestFit="1" customWidth="1"/>
    <col min="6" max="6" width="27.8984375" bestFit="1" customWidth="1"/>
    <col min="7" max="7" width="28.09765625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50</v>
      </c>
      <c r="C1" s="50">
        <f>WOL!D1</f>
        <v>45095.215787037036</v>
      </c>
      <c r="D1" s="10" t="s">
        <v>201</v>
      </c>
      <c r="E1" s="56">
        <f>C1-12*60*60/3600/24</f>
        <v>45094.715787037036</v>
      </c>
      <c r="F1" s="5" t="s">
        <v>433</v>
      </c>
      <c r="G1" s="6">
        <v>45096.815567129626</v>
      </c>
      <c r="L1" s="11" t="s">
        <v>51</v>
      </c>
    </row>
    <row r="2" spans="1:14" x14ac:dyDescent="0.45">
      <c r="A2" t="s">
        <v>159</v>
      </c>
      <c r="C2" s="49">
        <f>WOL!D2</f>
        <v>45097.826898148145</v>
      </c>
      <c r="D2" s="10" t="s">
        <v>202</v>
      </c>
      <c r="E2" s="56">
        <f>C2+(240+120+300)/3600/24</f>
        <v>45097.834537037037</v>
      </c>
      <c r="F2" t="s">
        <v>203</v>
      </c>
      <c r="G2" s="57">
        <f>C2-100/3600/24</f>
        <v>45097.825740740736</v>
      </c>
      <c r="L2" s="11"/>
    </row>
    <row r="3" spans="1:14" x14ac:dyDescent="0.45">
      <c r="C3" s="48"/>
      <c r="L3" s="11"/>
    </row>
    <row r="4" spans="1:14" x14ac:dyDescent="0.45">
      <c r="A4" s="95" t="s">
        <v>52</v>
      </c>
      <c r="B4" s="95"/>
      <c r="C4" s="95" t="s">
        <v>53</v>
      </c>
      <c r="D4" s="95"/>
      <c r="L4" s="11" t="e">
        <f>+SUM(L6:L82)</f>
        <v>#N/A</v>
      </c>
    </row>
    <row r="5" spans="1:14" x14ac:dyDescent="0.45">
      <c r="A5" s="12" t="s">
        <v>54</v>
      </c>
      <c r="B5" s="12" t="s">
        <v>55</v>
      </c>
      <c r="C5" s="12" t="s">
        <v>54</v>
      </c>
      <c r="D5" s="12" t="s">
        <v>55</v>
      </c>
      <c r="E5" s="12" t="s">
        <v>56</v>
      </c>
      <c r="F5" s="12" t="s">
        <v>57</v>
      </c>
      <c r="G5" s="12" t="s">
        <v>58</v>
      </c>
      <c r="H5" s="12" t="s">
        <v>26</v>
      </c>
      <c r="I5" s="12"/>
      <c r="L5" s="11" t="s">
        <v>59</v>
      </c>
      <c r="M5" s="40" t="s">
        <v>209</v>
      </c>
      <c r="N5" t="s">
        <v>59</v>
      </c>
    </row>
    <row r="6" spans="1:14" x14ac:dyDescent="0.45">
      <c r="C6" s="13">
        <v>45095.215787037036</v>
      </c>
      <c r="D6" s="14">
        <f>C6+H6/3600/24</f>
        <v>45095.222465277773</v>
      </c>
      <c r="E6" s="2"/>
      <c r="F6" s="2" t="s">
        <v>143</v>
      </c>
      <c r="G6" s="24" t="s">
        <v>44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VLOOKUP(G6,List!B:G,6,0)</f>
        <v>20</v>
      </c>
      <c r="M6" s="14">
        <f t="shared" ref="M6:M67" si="0">C6-317/3600/24</f>
        <v>45095.212118055555</v>
      </c>
      <c r="N6" t="str">
        <f t="shared" ref="N6:N26" si="1">+"0000    CALL "&amp;K6&amp;" -Run"</f>
        <v>0000    CALL dcsm-EF_BUS_MONI_ON -Run</v>
      </c>
    </row>
    <row r="7" spans="1:14" x14ac:dyDescent="0.45">
      <c r="C7" s="13">
        <f>D6</f>
        <v>45095.222465277773</v>
      </c>
      <c r="D7" s="14">
        <f>C7+H7/3600/24</f>
        <v>45095.228356481479</v>
      </c>
      <c r="E7" s="2"/>
      <c r="F7" s="2" t="s">
        <v>21</v>
      </c>
      <c r="G7" t="s">
        <v>45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45095.218796296293</v>
      </c>
      <c r="N7" t="str">
        <f t="shared" si="1"/>
        <v>0000    CALL dcsm-EF_MDP_ON -Run</v>
      </c>
    </row>
    <row r="8" spans="1:14" x14ac:dyDescent="0.45">
      <c r="C8" s="13">
        <f t="shared" ref="C8:C20" si="2">D7</f>
        <v>45095.228356481479</v>
      </c>
      <c r="D8" s="14">
        <f t="shared" ref="D8:D11" si="3">C8+H8/3600/24</f>
        <v>45095.228842592587</v>
      </c>
      <c r="E8" s="2"/>
      <c r="F8" s="59" t="s">
        <v>24</v>
      </c>
      <c r="G8" s="15" t="s">
        <v>25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14">
        <f t="shared" si="0"/>
        <v>45095.224687499998</v>
      </c>
      <c r="N8" t="str">
        <f t="shared" si="1"/>
        <v>0000    CALL dcsm-EF_BUS_TLM_MODE_10 -Run</v>
      </c>
    </row>
    <row r="9" spans="1:14" x14ac:dyDescent="0.45">
      <c r="C9" s="13">
        <f t="shared" si="2"/>
        <v>45095.228842592587</v>
      </c>
      <c r="D9" s="14">
        <f t="shared" si="3"/>
        <v>45095.241481481477</v>
      </c>
      <c r="E9" s="2"/>
      <c r="F9" s="59" t="s">
        <v>219</v>
      </c>
      <c r="G9" s="76" t="s">
        <v>461</v>
      </c>
      <c r="H9" s="2">
        <f>VLOOKUP(G9,List!B:C,2,0)</f>
        <v>1092</v>
      </c>
      <c r="I9" s="2"/>
      <c r="K9" s="2" t="str">
        <f>VLOOKUP(G9,List!B:E,4,0)</f>
        <v>dcsm-EF_MSA_OCL_ON</v>
      </c>
      <c r="L9" s="2">
        <f>VLOOKUP(G9,List!B:G,6,0)</f>
        <v>15</v>
      </c>
      <c r="M9" s="14">
        <f t="shared" si="0"/>
        <v>45095.225173611107</v>
      </c>
      <c r="N9" t="str">
        <f t="shared" si="1"/>
        <v>0000    CALL dcsm-EF_MSA_OCL_ON -Run</v>
      </c>
    </row>
    <row r="10" spans="1:14" x14ac:dyDescent="0.45">
      <c r="C10" s="13">
        <f t="shared" si="2"/>
        <v>45095.241481481477</v>
      </c>
      <c r="D10" s="14">
        <f t="shared" si="3"/>
        <v>45095.283148148141</v>
      </c>
      <c r="E10" s="2"/>
      <c r="F10" s="60" t="s">
        <v>221</v>
      </c>
      <c r="G10" s="61" t="s">
        <v>49</v>
      </c>
      <c r="H10" s="84">
        <f>VLOOKUP(G10,List!B:C,2,0)</f>
        <v>3600</v>
      </c>
      <c r="I10" s="2"/>
      <c r="K10" s="2">
        <f>VLOOKUP(G10,List!B:E,4,0)</f>
        <v>0</v>
      </c>
      <c r="L10" s="2">
        <f>VLOOKUP(G10,List!B:G,6,0)</f>
        <v>0</v>
      </c>
      <c r="M10" s="14">
        <f t="shared" si="0"/>
        <v>45095.237812499996</v>
      </c>
      <c r="N10" t="str">
        <f>"0000    WAIT_SEC  "&amp;TEXT(H10,"#0")</f>
        <v>0000    WAIT_SEC  3600</v>
      </c>
    </row>
    <row r="11" spans="1:14" x14ac:dyDescent="0.45">
      <c r="C11" s="14">
        <f t="shared" si="2"/>
        <v>45095.283148148141</v>
      </c>
      <c r="D11" s="14">
        <f t="shared" si="3"/>
        <v>45095.285462962958</v>
      </c>
      <c r="E11" s="2"/>
      <c r="F11" s="31" t="s">
        <v>222</v>
      </c>
      <c r="G11" s="76" t="s">
        <v>462</v>
      </c>
      <c r="H11" s="2">
        <f>VLOOKUP(G11,List!B:C,2,0)</f>
        <v>200</v>
      </c>
      <c r="I11" s="2"/>
      <c r="K11" s="2" t="str">
        <f>VLOOKUP(G11,List!B:E,4,0)</f>
        <v>dcsm-EF_MSA_OCL_OFF</v>
      </c>
      <c r="L11" s="2">
        <f>VLOOKUP(G11,List!B:G,6,0)</f>
        <v>5</v>
      </c>
      <c r="M11" s="14">
        <f t="shared" si="0"/>
        <v>45095.27947916666</v>
      </c>
      <c r="N11" t="str">
        <f t="shared" si="1"/>
        <v>0000    CALL dcsm-EF_MSA_OCL_OFF -Run</v>
      </c>
    </row>
    <row r="12" spans="1:14" x14ac:dyDescent="0.45">
      <c r="C12" s="13">
        <f t="shared" si="2"/>
        <v>45095.285462962958</v>
      </c>
      <c r="D12" s="13">
        <f>C12+H12/3600/24</f>
        <v>45095.286851851844</v>
      </c>
      <c r="E12" s="24"/>
      <c r="F12" s="59" t="s">
        <v>19</v>
      </c>
      <c r="G12" s="2" t="s">
        <v>47</v>
      </c>
      <c r="H12" s="2">
        <f>VLOOKUP(G12,List!B:C,2,0)</f>
        <v>120</v>
      </c>
      <c r="I12" s="2"/>
      <c r="K12" s="2" t="str">
        <f>VLOOKUP(G12,List!B:E,4,0)</f>
        <v>dcsm-EF_MDP_POWEROFF</v>
      </c>
      <c r="L12" s="2">
        <f>VLOOKUP(G12,List!B:G,6,0)</f>
        <v>3</v>
      </c>
      <c r="M12" s="14">
        <f t="shared" si="0"/>
        <v>45095.281793981478</v>
      </c>
      <c r="N12" t="str">
        <f t="shared" si="1"/>
        <v>0000    CALL dcsm-EF_MDP_POWEROFF -Run</v>
      </c>
    </row>
    <row r="13" spans="1:14" x14ac:dyDescent="0.45">
      <c r="C13" s="14">
        <f t="shared" si="2"/>
        <v>45095.286851851844</v>
      </c>
      <c r="D13" s="14">
        <f>C13+H13/3600/24</f>
        <v>45095.29274305555</v>
      </c>
      <c r="E13" s="24"/>
      <c r="F13" s="62" t="s">
        <v>21</v>
      </c>
      <c r="G13" s="2" t="s">
        <v>45</v>
      </c>
      <c r="H13" s="2">
        <f>VLOOKUP(G13,List!B:C,2,0)</f>
        <v>509</v>
      </c>
      <c r="I13" s="2"/>
      <c r="K13" s="2" t="str">
        <f>VLOOKUP(G13,List!B:E,4,0)</f>
        <v>dcsm-EF_MDP_ON</v>
      </c>
      <c r="L13" s="2">
        <f>VLOOKUP(G13,List!B:G,6,0)</f>
        <v>11</v>
      </c>
      <c r="M13" s="14">
        <f t="shared" si="0"/>
        <v>45095.283182870364</v>
      </c>
      <c r="N13" t="str">
        <f t="shared" si="1"/>
        <v>0000    CALL dcsm-EF_MDP_ON -Run</v>
      </c>
    </row>
    <row r="14" spans="1:14" x14ac:dyDescent="0.45">
      <c r="C14" s="13">
        <f t="shared" si="2"/>
        <v>45095.29274305555</v>
      </c>
      <c r="D14" s="14">
        <f t="shared" ref="D14:D16" si="4">C14+H14/3600/24</f>
        <v>45095.293229166658</v>
      </c>
      <c r="E14" s="2"/>
      <c r="F14" s="59" t="s">
        <v>24</v>
      </c>
      <c r="G14" s="15" t="s">
        <v>25</v>
      </c>
      <c r="H14" s="2">
        <f>VLOOKUP(G14,List!B:C,2,0)</f>
        <v>42</v>
      </c>
      <c r="I14" s="2"/>
      <c r="K14" s="2" t="str">
        <f>VLOOKUP(G14,List!B:E,4,0)</f>
        <v>dcsm-EF_BUS_TLM_MODE_10</v>
      </c>
      <c r="L14" s="2">
        <f>VLOOKUP(G14,List!B:G,6,0)</f>
        <v>2</v>
      </c>
      <c r="M14" s="14">
        <f t="shared" si="0"/>
        <v>45095.28907407407</v>
      </c>
      <c r="N14" t="str">
        <f t="shared" si="1"/>
        <v>0000    CALL dcsm-EF_BUS_TLM_MODE_10 -Run</v>
      </c>
    </row>
    <row r="15" spans="1:14" x14ac:dyDescent="0.45">
      <c r="C15" s="13">
        <f t="shared" si="2"/>
        <v>45095.293229166658</v>
      </c>
      <c r="D15" s="14">
        <f t="shared" si="4"/>
        <v>45095.305868055548</v>
      </c>
      <c r="E15" s="2"/>
      <c r="F15" s="63" t="s">
        <v>219</v>
      </c>
      <c r="G15" s="76" t="s">
        <v>461</v>
      </c>
      <c r="H15" s="2">
        <f>VLOOKUP(G15,List!B:C,2,0)</f>
        <v>1092</v>
      </c>
      <c r="I15" s="2"/>
      <c r="K15" s="2" t="str">
        <f>VLOOKUP(G15,List!B:E,4,0)</f>
        <v>dcsm-EF_MSA_OCL_ON</v>
      </c>
      <c r="L15" s="2">
        <f>VLOOKUP(G15,List!B:G,6,0)</f>
        <v>15</v>
      </c>
      <c r="M15" s="14">
        <f t="shared" si="0"/>
        <v>45095.289560185178</v>
      </c>
      <c r="N15" t="str">
        <f t="shared" si="1"/>
        <v>0000    CALL dcsm-EF_MSA_OCL_ON -Run</v>
      </c>
    </row>
    <row r="16" spans="1:14" x14ac:dyDescent="0.45">
      <c r="C16" s="13">
        <f t="shared" si="2"/>
        <v>45095.305868055548</v>
      </c>
      <c r="D16" s="14">
        <f t="shared" si="4"/>
        <v>45095.491481481477</v>
      </c>
      <c r="E16" s="2"/>
      <c r="F16" s="76" t="s">
        <v>450</v>
      </c>
      <c r="G16" s="76" t="s">
        <v>450</v>
      </c>
      <c r="H16" s="2">
        <f>VLOOKUP(G16,List!B:C,2,0)</f>
        <v>16037</v>
      </c>
      <c r="I16" s="2"/>
      <c r="K16" s="2" t="str">
        <f>VLOOKUP(G16,List!B:E,4,0)</f>
        <v>WAIT_SEC 16037</v>
      </c>
      <c r="L16" s="2">
        <f>VLOOKUP(G16,List!B:G,6,0)</f>
        <v>0</v>
      </c>
      <c r="M16" s="14">
        <f t="shared" si="0"/>
        <v>45095.302199074067</v>
      </c>
      <c r="N16" t="str">
        <f>+"0000     "&amp;K16&amp;" "</f>
        <v xml:space="preserve">0000     WAIT_SEC 16037 </v>
      </c>
    </row>
    <row r="17" spans="1:14" x14ac:dyDescent="0.45">
      <c r="C17" s="13">
        <f t="shared" ref="C17:C19" si="5">D16</f>
        <v>45095.491481481477</v>
      </c>
      <c r="D17" s="14">
        <f t="shared" ref="D17:D19" si="6">C17+H17/3600/24</f>
        <v>45095.491967592585</v>
      </c>
      <c r="E17" s="2"/>
      <c r="F17" s="59" t="s">
        <v>223</v>
      </c>
      <c r="G17" s="2" t="s">
        <v>29</v>
      </c>
      <c r="H17" s="2">
        <f>VLOOKUP(G17,List!B:C,2,0)</f>
        <v>42</v>
      </c>
      <c r="I17" s="2"/>
      <c r="K17" s="2" t="str">
        <f>VLOOKUP(G17,List!B:E,4,0)</f>
        <v>dcsm-EF_MDP_CRUISE_SET</v>
      </c>
      <c r="L17" s="2">
        <f>VLOOKUP(G17,List!B:G,6,0)</f>
        <v>2</v>
      </c>
      <c r="M17" s="14">
        <f t="shared" ref="M17" si="7">C17-317/3600/24</f>
        <v>45095.487812499996</v>
      </c>
      <c r="N17" t="str">
        <f t="shared" ref="N17" si="8">+"0000    CALL "&amp;K17&amp;" -Run"</f>
        <v>0000    CALL dcsm-EF_MDP_CRUISE_SET -Run</v>
      </c>
    </row>
    <row r="18" spans="1:14" x14ac:dyDescent="0.45">
      <c r="C18" s="13">
        <f t="shared" si="5"/>
        <v>45095.491967592585</v>
      </c>
      <c r="D18" s="14">
        <f t="shared" si="6"/>
        <v>45095.492893518509</v>
      </c>
      <c r="E18" s="2"/>
      <c r="F18" s="59" t="s">
        <v>432</v>
      </c>
      <c r="G18" s="15" t="s">
        <v>28</v>
      </c>
      <c r="H18" s="2">
        <f>VLOOKUP(G18,List!B:C,2,0)</f>
        <v>80</v>
      </c>
      <c r="I18" s="2"/>
      <c r="K18" s="2" t="str">
        <f>VLOOKUP(G18,List!B:E,4,0)</f>
        <v>dcsm-EF_PME_ON</v>
      </c>
      <c r="L18" s="2">
        <f>VLOOKUP(G18,List!B:G,6,0)</f>
        <v>2</v>
      </c>
      <c r="M18" s="14">
        <f t="shared" si="0"/>
        <v>45095.488298611104</v>
      </c>
      <c r="N18" t="str">
        <f t="shared" si="1"/>
        <v>0000    CALL dcsm-EF_PME_ON -Run</v>
      </c>
    </row>
    <row r="19" spans="1:14" x14ac:dyDescent="0.45">
      <c r="C19" s="13">
        <f t="shared" si="5"/>
        <v>45095.492893518509</v>
      </c>
      <c r="D19" s="14">
        <f t="shared" si="6"/>
        <v>45095.493055555547</v>
      </c>
      <c r="E19" s="2"/>
      <c r="F19" s="59" t="s">
        <v>431</v>
      </c>
      <c r="G19" s="15" t="s">
        <v>2</v>
      </c>
      <c r="H19" s="2">
        <f>VLOOKUP(G19,List!B:C,2,0)</f>
        <v>14</v>
      </c>
      <c r="I19" s="2"/>
      <c r="K19" s="2" t="str">
        <f>VLOOKUP(G19,List!B:E,4,0)</f>
        <v>dcsm-EF_MGF_ON</v>
      </c>
      <c r="L19" s="2">
        <f>VLOOKUP(G19,List!B:G,6,0)</f>
        <v>3</v>
      </c>
      <c r="M19" s="14">
        <f t="shared" si="0"/>
        <v>45095.489224537028</v>
      </c>
      <c r="N19" t="str">
        <f t="shared" si="1"/>
        <v>0000    CALL dcsm-EF_MGF_ON -Run</v>
      </c>
    </row>
    <row r="20" spans="1:14" x14ac:dyDescent="0.45">
      <c r="C20" s="27">
        <f t="shared" si="2"/>
        <v>45095.493055555547</v>
      </c>
      <c r="D20" s="27">
        <f>C21</f>
        <v>45096.187696759262</v>
      </c>
      <c r="E20" s="64" t="s">
        <v>224</v>
      </c>
      <c r="F20" s="29"/>
      <c r="G20" s="29"/>
      <c r="H20" s="84">
        <f>(D20-C20)*3600*24</f>
        <v>60017.000000900589</v>
      </c>
      <c r="I20" s="2"/>
      <c r="K20" s="2" t="s">
        <v>455</v>
      </c>
      <c r="L20" s="2" t="e">
        <f>VLOOKUP(G20,List!B:G,6,0)</f>
        <v>#N/A</v>
      </c>
      <c r="M20" s="14">
        <f t="shared" si="0"/>
        <v>45095.489386574067</v>
      </c>
      <c r="N20" t="str">
        <f>"0000    WAIT_SEC  "&amp;TEXT(H20,"#0")</f>
        <v>0000    WAIT_SEC  60017</v>
      </c>
    </row>
    <row r="21" spans="1:14" x14ac:dyDescent="0.45">
      <c r="C21" s="13">
        <f t="shared" ref="C21:C24" si="9">D21-H21/3600/24</f>
        <v>45096.187696759262</v>
      </c>
      <c r="D21" s="13">
        <f t="shared" ref="D21:D24" si="10">C22</f>
        <v>45096.197928240741</v>
      </c>
      <c r="E21" s="2"/>
      <c r="F21" s="88" t="s">
        <v>4</v>
      </c>
      <c r="G21" s="76" t="s">
        <v>457</v>
      </c>
      <c r="H21" s="2">
        <f>VLOOKUP(G21,List!B:C,2,0)</f>
        <v>884</v>
      </c>
      <c r="I21" s="2"/>
      <c r="K21" s="2" t="str">
        <f>VLOOKUP(G21,List!B:E,4,0)</f>
        <v>dcsm-EF_PWI_ON_CRUISE_MSB3_rev</v>
      </c>
      <c r="L21" s="2">
        <f>VLOOKUP(G21,List!B:G,6,0)</f>
        <v>30</v>
      </c>
      <c r="M21" s="14">
        <f t="shared" si="0"/>
        <v>45096.184027777781</v>
      </c>
      <c r="N21" t="str">
        <f t="shared" si="1"/>
        <v>0000    CALL dcsm-EF_PWI_ON_CRUISE_MSB3_rev -Run</v>
      </c>
    </row>
    <row r="22" spans="1:14" x14ac:dyDescent="0.45">
      <c r="C22" s="13">
        <f t="shared" si="9"/>
        <v>45096.197928240741</v>
      </c>
      <c r="D22" s="13">
        <f t="shared" si="10"/>
        <v>45096.20239583333</v>
      </c>
      <c r="E22" s="2"/>
      <c r="F22" s="88"/>
      <c r="G22" s="15" t="s">
        <v>32</v>
      </c>
      <c r="H22" s="2">
        <f>VLOOKUP(G22,List!B:C,2,0)</f>
        <v>386</v>
      </c>
      <c r="I22" s="2"/>
      <c r="K22" s="2" t="str">
        <f>VLOOKUP(G22,List!B:E,4,0)</f>
        <v>dcsm-EF_MEA_ON_SW</v>
      </c>
      <c r="L22" s="2">
        <f>VLOOKUP(G22,List!B:G,6,0)</f>
        <v>21</v>
      </c>
      <c r="M22" s="14">
        <f t="shared" si="0"/>
        <v>45096.19425925926</v>
      </c>
      <c r="N22" t="str">
        <f t="shared" si="1"/>
        <v>0000    CALL dcsm-EF_MEA_ON_SW -Run</v>
      </c>
    </row>
    <row r="23" spans="1:14" x14ac:dyDescent="0.45">
      <c r="C23" s="13">
        <f t="shared" si="9"/>
        <v>45096.20239583333</v>
      </c>
      <c r="D23" s="13">
        <f t="shared" si="10"/>
        <v>45096.208923611106</v>
      </c>
      <c r="E23" s="2"/>
      <c r="F23" s="88"/>
      <c r="G23" s="15" t="s">
        <v>0</v>
      </c>
      <c r="H23" s="2">
        <f>VLOOKUP(G23,List!B:C,2,0)</f>
        <v>564</v>
      </c>
      <c r="I23" s="2"/>
      <c r="K23" s="2" t="str">
        <f>VLOOKUP(G23,List!B:E,4,0)</f>
        <v>dcsm-EF_ENA_power_ON</v>
      </c>
      <c r="L23" s="2">
        <f>VLOOKUP(G23,List!B:G,6,0)</f>
        <v>7</v>
      </c>
      <c r="M23" s="14">
        <f t="shared" si="0"/>
        <v>45096.19872685185</v>
      </c>
      <c r="N23" t="str">
        <f t="shared" si="1"/>
        <v>0000    CALL dcsm-EF_ENA_power_ON -Run</v>
      </c>
    </row>
    <row r="24" spans="1:14" x14ac:dyDescent="0.45">
      <c r="C24" s="13">
        <f t="shared" si="9"/>
        <v>45096.208923611106</v>
      </c>
      <c r="D24" s="13">
        <f t="shared" si="10"/>
        <v>45096.21565972222</v>
      </c>
      <c r="E24" s="2"/>
      <c r="F24" s="88"/>
      <c r="G24" s="2" t="s">
        <v>391</v>
      </c>
      <c r="H24" s="2">
        <f>VLOOKUP(G24,List!B:C,2,0)</f>
        <v>582</v>
      </c>
      <c r="I24" s="2"/>
      <c r="K24" s="2" t="str">
        <f>VLOOKUP(G24,List!B:E,4,0)</f>
        <v>dcsm-EF_MIA_ON_ASIC_LDET_LEVEL30</v>
      </c>
      <c r="L24" s="2">
        <f>VLOOKUP(G24,List!B:G,6,0)</f>
        <v>11</v>
      </c>
      <c r="M24" s="14">
        <f t="shared" si="0"/>
        <v>45096.205254629625</v>
      </c>
      <c r="N24" t="str">
        <f t="shared" si="1"/>
        <v>0000    CALL dcsm-EF_MIA_ON_ASIC_LDET_LEVEL30 -Run</v>
      </c>
    </row>
    <row r="25" spans="1:14" x14ac:dyDescent="0.45">
      <c r="C25" s="13">
        <f>D25-H25/3600/24</f>
        <v>45096.21565972222</v>
      </c>
      <c r="D25" s="13">
        <f>C26</f>
        <v>45096.229895833334</v>
      </c>
      <c r="E25" s="2"/>
      <c r="F25" s="88"/>
      <c r="G25" s="15" t="s">
        <v>1</v>
      </c>
      <c r="H25" s="2">
        <f>VLOOKUP(G25,List!B:C,2,0)</f>
        <v>1230</v>
      </c>
      <c r="I25" s="2"/>
      <c r="K25" s="2" t="str">
        <f>VLOOKUP(G25,List!B:E,4,0)</f>
        <v>dcsm-EF_HEP_ON_START_for_TL</v>
      </c>
      <c r="L25" s="2">
        <f>VLOOKUP(G25,List!B:G,6,0)</f>
        <v>34</v>
      </c>
      <c r="M25" s="14">
        <f t="shared" si="0"/>
        <v>45096.21199074074</v>
      </c>
      <c r="N25" t="str">
        <f t="shared" si="1"/>
        <v>0000    CALL dcsm-EF_HEP_ON_START_for_TL -Run</v>
      </c>
    </row>
    <row r="26" spans="1:14" ht="18.600000000000001" thickBot="1" x14ac:dyDescent="0.5">
      <c r="C26" s="13">
        <f>D26-H26/3600/24</f>
        <v>45096.229895833334</v>
      </c>
      <c r="D26" s="13">
        <f>C27</f>
        <v>45096.232233796298</v>
      </c>
      <c r="E26" s="47"/>
      <c r="F26" s="89"/>
      <c r="G26" s="26" t="s">
        <v>34</v>
      </c>
      <c r="H26" s="70">
        <f>VLOOKUP(G26,List!B:C,2,0)</f>
        <v>202</v>
      </c>
      <c r="I26" s="70"/>
      <c r="J26" s="65"/>
      <c r="K26" s="70" t="str">
        <f>VLOOKUP(G26,List!B:E,4,0)</f>
        <v>dcsm-EF_MDM_ON</v>
      </c>
      <c r="L26" s="70">
        <f>VLOOKUP(G26,List!B:G,6,0)</f>
        <v>6</v>
      </c>
      <c r="M26" s="72">
        <f t="shared" si="0"/>
        <v>45096.226226851853</v>
      </c>
      <c r="N26" t="str">
        <f t="shared" si="1"/>
        <v>0000    CALL dcsm-EF_MDM_ON -Run</v>
      </c>
    </row>
    <row r="27" spans="1:14" ht="18.600000000000001" thickBot="1" x14ac:dyDescent="0.5">
      <c r="A27" s="65"/>
      <c r="B27" s="66"/>
      <c r="C27" s="18">
        <v>45096.232233796298</v>
      </c>
      <c r="D27" s="18">
        <f>C27+H27/3600/24</f>
        <v>45096.246122685188</v>
      </c>
      <c r="E27" s="19" t="s">
        <v>442</v>
      </c>
      <c r="F27" s="20"/>
      <c r="G27" s="21">
        <f>(C28-D26)*24*3600</f>
        <v>1800.0000002095476</v>
      </c>
      <c r="H27" s="73">
        <v>1200</v>
      </c>
      <c r="I27" s="73"/>
      <c r="J27" s="17"/>
      <c r="K27" s="73"/>
      <c r="L27" s="73" t="e">
        <f>VLOOKUP(G27,List!B:G,6,0)</f>
        <v>#N/A</v>
      </c>
      <c r="M27" s="74">
        <f t="shared" si="0"/>
        <v>45096.228564814817</v>
      </c>
      <c r="N27" t="str">
        <f>"0000    WAIT_SEC  "&amp;TEXT(G27,"#0")</f>
        <v>0000    WAIT_SEC  1800</v>
      </c>
    </row>
    <row r="28" spans="1:14" x14ac:dyDescent="0.45">
      <c r="C28" s="13">
        <f>D27+10/60/24</f>
        <v>45096.253067129634</v>
      </c>
      <c r="D28" s="14">
        <f t="shared" ref="D28:D86" si="11">C28+H28/3600/24</f>
        <v>45096.256192129636</v>
      </c>
      <c r="E28" s="24"/>
      <c r="F28" s="88" t="s">
        <v>5</v>
      </c>
      <c r="G28" s="26" t="s">
        <v>6</v>
      </c>
      <c r="H28" s="2">
        <f>VLOOKUP(G28,List!B:C,2,0)</f>
        <v>270</v>
      </c>
      <c r="I28" s="25"/>
      <c r="K28" s="2" t="str">
        <f>VLOOKUP(G28,List!B:E,4,0)</f>
        <v>dcsm-EF_HEPE_HV_ON_OBS_START</v>
      </c>
      <c r="L28" s="2">
        <f>VLOOKUP(G28,List!B:G,6,0)</f>
        <v>6</v>
      </c>
      <c r="M28" s="14">
        <f t="shared" si="0"/>
        <v>45096.249398148153</v>
      </c>
      <c r="N28" t="str">
        <f>+"0000    CALL "&amp;K28&amp;" -Run"</f>
        <v>0000    CALL dcsm-EF_HEPE_HV_ON_OBS_START -Run</v>
      </c>
    </row>
    <row r="29" spans="1:14" x14ac:dyDescent="0.45">
      <c r="C29" s="13">
        <f>D28</f>
        <v>45096.256192129636</v>
      </c>
      <c r="D29" s="13">
        <f t="shared" si="11"/>
        <v>45096.260173611117</v>
      </c>
      <c r="E29" s="2"/>
      <c r="F29" s="88"/>
      <c r="G29" s="2" t="s">
        <v>439</v>
      </c>
      <c r="H29" s="2">
        <f>VLOOKUP(G29,List!B:C,2,0)</f>
        <v>344</v>
      </c>
      <c r="I29" s="15"/>
      <c r="K29" s="2" t="str">
        <f>VLOOKUP(G29,List!B:E,4,0)</f>
        <v>dcsm-EF_ENA_HV_ON_MASS_PECM4881</v>
      </c>
      <c r="L29" s="2">
        <f>VLOOKUP(G29,List!B:G,6,0)</f>
        <v>18</v>
      </c>
      <c r="M29" s="14">
        <f t="shared" si="0"/>
        <v>45096.252523148156</v>
      </c>
      <c r="N29" t="str">
        <f t="shared" ref="N29:N33" si="12">+"0000    CALL "&amp;K29&amp;" -Run"</f>
        <v>0000    CALL dcsm-EF_ENA_HV_ON_MASS_PECM4881 -Run</v>
      </c>
    </row>
    <row r="30" spans="1:14" x14ac:dyDescent="0.45">
      <c r="C30" s="13">
        <f t="shared" ref="C30:C34" si="13">D29</f>
        <v>45096.260173611117</v>
      </c>
      <c r="D30" s="13">
        <f t="shared" si="11"/>
        <v>45096.263206018528</v>
      </c>
      <c r="E30" s="2"/>
      <c r="F30" s="88"/>
      <c r="G30" s="15" t="s">
        <v>448</v>
      </c>
      <c r="H30" s="2">
        <f>VLOOKUP(G30,List!B:C,2,0)</f>
        <v>262</v>
      </c>
      <c r="I30" s="15" t="s">
        <v>61</v>
      </c>
      <c r="K30" s="2" t="str">
        <f>VLOOKUP(G30,List!B:E,4,0)</f>
        <v>dcsm-EF_MIA_HV_ON_SW_RC</v>
      </c>
      <c r="L30" s="2">
        <f>VLOOKUP(G30,List!B:G,6,0)</f>
        <v>7</v>
      </c>
      <c r="M30" s="14">
        <f t="shared" si="0"/>
        <v>45096.256504629637</v>
      </c>
      <c r="N30" t="str">
        <f t="shared" si="12"/>
        <v>0000    CALL dcsm-EF_MIA_HV_ON_SW_RC -Run</v>
      </c>
    </row>
    <row r="31" spans="1:14" x14ac:dyDescent="0.45">
      <c r="C31" s="13">
        <f t="shared" si="13"/>
        <v>45096.263206018528</v>
      </c>
      <c r="D31" s="13">
        <f t="shared" si="11"/>
        <v>45096.283530092602</v>
      </c>
      <c r="E31" s="2"/>
      <c r="F31" s="88"/>
      <c r="G31" s="2" t="s">
        <v>31</v>
      </c>
      <c r="H31" s="2">
        <f>VLOOKUP(G31,List!B:C,2,0)</f>
        <v>1756</v>
      </c>
      <c r="I31" s="15" t="s">
        <v>61</v>
      </c>
      <c r="K31" s="2" t="str">
        <f>VLOOKUP(G31,List!B:E,4,0)</f>
        <v>dcsm-EF_MEA_HV_ON</v>
      </c>
      <c r="L31" s="2">
        <v>0</v>
      </c>
      <c r="M31" s="14">
        <f t="shared" si="0"/>
        <v>45096.259537037047</v>
      </c>
      <c r="N31" t="str">
        <f t="shared" si="12"/>
        <v>0000    CALL dcsm-EF_MEA_HV_ON -Run</v>
      </c>
    </row>
    <row r="32" spans="1:14" x14ac:dyDescent="0.45">
      <c r="C32" s="13">
        <f t="shared" si="13"/>
        <v>45096.283530092602</v>
      </c>
      <c r="D32" s="13">
        <f t="shared" si="11"/>
        <v>45096.3125925926</v>
      </c>
      <c r="E32" s="2"/>
      <c r="F32" s="88"/>
      <c r="G32" s="76" t="s">
        <v>463</v>
      </c>
      <c r="H32" s="2">
        <f>VLOOKUP(G32,List!B:C,2,0)</f>
        <v>2511</v>
      </c>
      <c r="I32" s="15" t="s">
        <v>60</v>
      </c>
      <c r="K32" s="2" t="str">
        <f>VLOOKUP(G32,List!B:E,4,0)</f>
        <v>dcsm-EF_MSA_OCL_HV_ON</v>
      </c>
      <c r="L32" s="2">
        <f>VLOOKUP(G32,List!B:G,6,0)</f>
        <v>5</v>
      </c>
      <c r="M32" s="14">
        <f t="shared" si="0"/>
        <v>45096.279861111121</v>
      </c>
      <c r="N32" t="str">
        <f t="shared" si="12"/>
        <v>0000    CALL dcsm-EF_MSA_OCL_HV_ON -Run</v>
      </c>
    </row>
    <row r="33" spans="1:14" x14ac:dyDescent="0.45">
      <c r="C33" s="13">
        <f t="shared" si="13"/>
        <v>45096.3125925926</v>
      </c>
      <c r="D33" s="13">
        <f t="shared" si="11"/>
        <v>45096.313078703708</v>
      </c>
      <c r="E33" s="2"/>
      <c r="F33" s="15" t="s">
        <v>22</v>
      </c>
      <c r="G33" s="15" t="s">
        <v>23</v>
      </c>
      <c r="H33" s="2">
        <f>VLOOKUP(G33,List!B:C,2,0)</f>
        <v>42</v>
      </c>
      <c r="I33" s="15"/>
      <c r="K33" s="2" t="str">
        <f>VLOOKUP(G33,List!B:E,4,0)</f>
        <v>dcsm-EF_BUS_TLM_MODE_5</v>
      </c>
      <c r="L33" s="2">
        <f>VLOOKUP(G33,List!B:G,6,0)</f>
        <v>2</v>
      </c>
      <c r="M33" s="14">
        <f t="shared" si="0"/>
        <v>45096.308923611119</v>
      </c>
      <c r="N33" t="str">
        <f t="shared" si="12"/>
        <v>0000    CALL dcsm-EF_BUS_TLM_MODE_5 -Run</v>
      </c>
    </row>
    <row r="34" spans="1:14" x14ac:dyDescent="0.45">
      <c r="C34" s="27">
        <f t="shared" si="13"/>
        <v>45096.313078703708</v>
      </c>
      <c r="D34" s="27">
        <f>C35</f>
        <v>45096.493090277778</v>
      </c>
      <c r="E34" s="28" t="s">
        <v>144</v>
      </c>
      <c r="F34" s="29"/>
      <c r="G34" s="29"/>
      <c r="H34" s="30">
        <f>(D34-C34)*3600*24</f>
        <v>15552.999999630265</v>
      </c>
      <c r="I34" s="23"/>
      <c r="K34" s="64"/>
      <c r="L34" s="64">
        <v>0</v>
      </c>
      <c r="M34" s="75">
        <f t="shared" si="0"/>
        <v>45096.309409722227</v>
      </c>
      <c r="N34" t="str">
        <f>"0000    WAIT_SEC  "&amp;TEXT(H34,"#0")</f>
        <v>0000    WAIT_SEC  15553</v>
      </c>
    </row>
    <row r="35" spans="1:14" x14ac:dyDescent="0.45">
      <c r="C35" s="13">
        <f>D35-H35/3600/24</f>
        <v>45096.493090277778</v>
      </c>
      <c r="D35" s="13">
        <f>C36</f>
        <v>45096.493576388886</v>
      </c>
      <c r="E35" s="2"/>
      <c r="F35" s="15" t="s">
        <v>24</v>
      </c>
      <c r="G35" s="15" t="s">
        <v>25</v>
      </c>
      <c r="H35" s="2">
        <f>VLOOKUP(G35,List!B:C,2,0)</f>
        <v>42</v>
      </c>
      <c r="I35" s="15" t="s">
        <v>61</v>
      </c>
      <c r="K35" s="2" t="str">
        <f>VLOOKUP(G35,List!B:E,4,0)</f>
        <v>dcsm-EF_BUS_TLM_MODE_10</v>
      </c>
      <c r="L35" s="2">
        <f>VLOOKUP(G35,List!B:G,6,0)</f>
        <v>2</v>
      </c>
      <c r="M35" s="14">
        <f t="shared" si="0"/>
        <v>45096.489421296297</v>
      </c>
      <c r="N35" t="str">
        <f t="shared" ref="N35:N40" si="14">+"0000    CALL "&amp;K35&amp;" -Run"</f>
        <v>0000    CALL dcsm-EF_BUS_TLM_MODE_10 -Run</v>
      </c>
    </row>
    <row r="36" spans="1:14" x14ac:dyDescent="0.45">
      <c r="C36" s="13">
        <f>D36-H36/3600/24</f>
        <v>45096.493576388886</v>
      </c>
      <c r="D36" s="13">
        <f>C37</f>
        <v>45096.495775462958</v>
      </c>
      <c r="E36" s="2"/>
      <c r="F36" s="91" t="s">
        <v>7</v>
      </c>
      <c r="G36" s="15" t="s">
        <v>8</v>
      </c>
      <c r="H36" s="2">
        <f>VLOOKUP(G36,List!B:C,2,0)</f>
        <v>190</v>
      </c>
      <c r="I36" s="15" t="s">
        <v>61</v>
      </c>
      <c r="K36" s="2" t="str">
        <f>VLOOKUP(G36,List!B:E,4,0)</f>
        <v>dcsm-EF_HEPE_HV_OFF_OBS_OFF</v>
      </c>
      <c r="L36" s="2">
        <f>VLOOKUP(G36,List!B:G,6,0)</f>
        <v>5</v>
      </c>
      <c r="M36" s="14">
        <f t="shared" si="0"/>
        <v>45096.489907407406</v>
      </c>
      <c r="N36" t="str">
        <f t="shared" si="14"/>
        <v>0000    CALL dcsm-EF_HEPE_HV_OFF_OBS_OFF -Run</v>
      </c>
    </row>
    <row r="37" spans="1:14" x14ac:dyDescent="0.45">
      <c r="C37" s="13">
        <f t="shared" ref="C37:C39" si="15">D37-H37/3600/24</f>
        <v>45096.495775462958</v>
      </c>
      <c r="D37" s="13">
        <f t="shared" ref="D37:D40" si="16">C38</f>
        <v>45096.498067129622</v>
      </c>
      <c r="E37" s="2"/>
      <c r="F37" s="91"/>
      <c r="G37" s="15" t="s">
        <v>9</v>
      </c>
      <c r="H37" s="2">
        <f>VLOOKUP(G37,List!B:C,2,0)</f>
        <v>198</v>
      </c>
      <c r="I37" s="15" t="s">
        <v>61</v>
      </c>
      <c r="K37" s="2" t="str">
        <f>VLOOKUP(G37,List!B:E,4,0)</f>
        <v>dcsm-EF_ENA_HV_OFF</v>
      </c>
      <c r="L37" s="2">
        <f>VLOOKUP(G37,List!B:G,6,0)</f>
        <v>4</v>
      </c>
      <c r="M37" s="14">
        <f t="shared" si="0"/>
        <v>45096.492106481477</v>
      </c>
      <c r="N37" t="str">
        <f t="shared" si="14"/>
        <v>0000    CALL dcsm-EF_ENA_HV_OFF -Run</v>
      </c>
    </row>
    <row r="38" spans="1:14" x14ac:dyDescent="0.45">
      <c r="C38" s="13">
        <f>D38-H38/3600/24</f>
        <v>45096.498067129622</v>
      </c>
      <c r="D38" s="13">
        <f t="shared" si="16"/>
        <v>45096.500034722216</v>
      </c>
      <c r="E38" s="2"/>
      <c r="F38" s="91"/>
      <c r="G38" s="76" t="s">
        <v>464</v>
      </c>
      <c r="H38" s="2">
        <f>VLOOKUP(G38,List!B:C,2,0)</f>
        <v>170</v>
      </c>
      <c r="I38" s="15" t="s">
        <v>61</v>
      </c>
      <c r="K38" s="2" t="str">
        <f>VLOOKUP(G38,List!B:E,4,0)</f>
        <v>dcsm-EF_MSA_OCL_HV_OFF</v>
      </c>
      <c r="L38" s="2">
        <f>VLOOKUP(G38,List!B:G,6,0)</f>
        <v>3</v>
      </c>
      <c r="M38" s="14">
        <f t="shared" si="0"/>
        <v>45096.494398148141</v>
      </c>
      <c r="N38" t="str">
        <f t="shared" si="14"/>
        <v>0000    CALL dcsm-EF_MSA_OCL_HV_OFF -Run</v>
      </c>
    </row>
    <row r="39" spans="1:14" x14ac:dyDescent="0.45">
      <c r="C39" s="13">
        <f t="shared" si="15"/>
        <v>45096.500034722216</v>
      </c>
      <c r="D39" s="13">
        <f t="shared" si="16"/>
        <v>45096.500729166662</v>
      </c>
      <c r="E39" s="2"/>
      <c r="F39" s="91"/>
      <c r="G39" s="15" t="s">
        <v>10</v>
      </c>
      <c r="H39" s="2">
        <f>VLOOKUP(G39,List!B:C,2,0)</f>
        <v>60</v>
      </c>
      <c r="I39" s="15" t="s">
        <v>61</v>
      </c>
      <c r="K39" s="2" t="str">
        <f>VLOOKUP(G39,List!B:E,4,0)</f>
        <v>dcsm-EF_MIA_HV_OFF</v>
      </c>
      <c r="L39" s="2">
        <f>VLOOKUP(G39,List!B:G,6,0)</f>
        <v>1</v>
      </c>
      <c r="M39" s="14">
        <f t="shared" si="0"/>
        <v>45096.496365740735</v>
      </c>
      <c r="N39" t="str">
        <f t="shared" si="14"/>
        <v>0000    CALL dcsm-EF_MIA_HV_OFF -Run</v>
      </c>
    </row>
    <row r="40" spans="1:14" ht="18.600000000000001" thickBot="1" x14ac:dyDescent="0.5">
      <c r="C40" s="13">
        <f>D40-H40/3600/24</f>
        <v>45096.500729166662</v>
      </c>
      <c r="D40" s="13">
        <f t="shared" si="16"/>
        <v>45096.503067129626</v>
      </c>
      <c r="E40" s="2"/>
      <c r="F40" s="91"/>
      <c r="G40" s="8" t="s">
        <v>33</v>
      </c>
      <c r="H40" s="70">
        <f>VLOOKUP(G40,List!B:C,2,0)</f>
        <v>202</v>
      </c>
      <c r="I40" s="71" t="s">
        <v>61</v>
      </c>
      <c r="J40" s="65"/>
      <c r="K40" s="70" t="str">
        <f>VLOOKUP(G40,List!B:E,4,0)</f>
        <v>dcsm-EF_MEA_HV_OFF</v>
      </c>
      <c r="L40" s="70">
        <f>VLOOKUP(G40,List!B:G,6,0)</f>
        <v>20</v>
      </c>
      <c r="M40" s="72">
        <f t="shared" si="0"/>
        <v>45096.497060185182</v>
      </c>
      <c r="N40" t="str">
        <f t="shared" si="14"/>
        <v>0000    CALL dcsm-EF_MEA_HV_OFF -Run</v>
      </c>
    </row>
    <row r="41" spans="1:14" ht="18.600000000000001" thickBot="1" x14ac:dyDescent="0.5">
      <c r="A41" s="16"/>
      <c r="B41" s="17"/>
      <c r="C41" s="18">
        <v>45096.503067129626</v>
      </c>
      <c r="D41" s="18">
        <f>C41+H41/3600/24</f>
        <v>45096.516956018517</v>
      </c>
      <c r="E41" s="19" t="s">
        <v>443</v>
      </c>
      <c r="F41" s="20"/>
      <c r="G41" s="21">
        <f>(C42-D40)*24*3600</f>
        <v>1800.0000002095476</v>
      </c>
      <c r="H41" s="73">
        <v>1200</v>
      </c>
      <c r="I41" s="22" t="s">
        <v>61</v>
      </c>
      <c r="J41" s="17"/>
      <c r="K41" s="73"/>
      <c r="L41" s="73" t="e">
        <f>VLOOKUP(G41,List!B:G,6,0)</f>
        <v>#N/A</v>
      </c>
      <c r="M41" s="74">
        <f t="shared" si="0"/>
        <v>45096.499398148146</v>
      </c>
      <c r="N41" t="str">
        <f>"0000    WAIT_SEC  "&amp;TEXT(G41,"#0")</f>
        <v>0000    WAIT_SEC  1800</v>
      </c>
    </row>
    <row r="42" spans="1:14" x14ac:dyDescent="0.45">
      <c r="C42" s="13">
        <f>D41+10/60/24</f>
        <v>45096.523900462962</v>
      </c>
      <c r="D42" s="14">
        <f t="shared" si="11"/>
        <v>45096.527025462965</v>
      </c>
      <c r="E42" s="24"/>
      <c r="F42" s="88" t="s">
        <v>5</v>
      </c>
      <c r="G42" s="26" t="s">
        <v>6</v>
      </c>
      <c r="H42" s="2">
        <f>VLOOKUP(G42,List!B:C,2,0)</f>
        <v>270</v>
      </c>
      <c r="I42" s="25"/>
      <c r="K42" s="2" t="str">
        <f>VLOOKUP(G42,List!B:E,4,0)</f>
        <v>dcsm-EF_HEPE_HV_ON_OBS_START</v>
      </c>
      <c r="L42" s="2">
        <f>VLOOKUP(G42,List!B:G,6,0)</f>
        <v>6</v>
      </c>
      <c r="M42" s="14">
        <f t="shared" si="0"/>
        <v>45096.520231481481</v>
      </c>
      <c r="N42" t="str">
        <f>+"0000    CALL "&amp;K42&amp;" -Run"</f>
        <v>0000    CALL dcsm-EF_HEPE_HV_ON_OBS_START -Run</v>
      </c>
    </row>
    <row r="43" spans="1:14" x14ac:dyDescent="0.45">
      <c r="C43" s="13">
        <f>D42</f>
        <v>45096.527025462965</v>
      </c>
      <c r="D43" s="13">
        <f t="shared" si="11"/>
        <v>45096.531006944446</v>
      </c>
      <c r="E43" s="2"/>
      <c r="F43" s="88"/>
      <c r="G43" s="2" t="s">
        <v>439</v>
      </c>
      <c r="H43" s="2">
        <f>VLOOKUP(G43,List!B:C,2,0)</f>
        <v>344</v>
      </c>
      <c r="I43" s="15"/>
      <c r="K43" s="2" t="str">
        <f>VLOOKUP(G43,List!B:E,4,0)</f>
        <v>dcsm-EF_ENA_HV_ON_MASS_PECM4881</v>
      </c>
      <c r="L43" s="2">
        <f>VLOOKUP(G43,List!B:G,6,0)</f>
        <v>18</v>
      </c>
      <c r="M43" s="14">
        <f t="shared" si="0"/>
        <v>45096.523356481484</v>
      </c>
      <c r="N43" t="str">
        <f t="shared" ref="N43:N47" si="17">+"0000    CALL "&amp;K43&amp;" -Run"</f>
        <v>0000    CALL dcsm-EF_ENA_HV_ON_MASS_PECM4881 -Run</v>
      </c>
    </row>
    <row r="44" spans="1:14" x14ac:dyDescent="0.45">
      <c r="C44" s="13">
        <f t="shared" ref="C44:C48" si="18">D43</f>
        <v>45096.531006944446</v>
      </c>
      <c r="D44" s="13">
        <f t="shared" si="11"/>
        <v>45096.534039351856</v>
      </c>
      <c r="E44" s="2"/>
      <c r="F44" s="88"/>
      <c r="G44" s="15" t="s">
        <v>448</v>
      </c>
      <c r="H44" s="2">
        <f>VLOOKUP(G44,List!B:C,2,0)</f>
        <v>262</v>
      </c>
      <c r="I44" s="15" t="s">
        <v>61</v>
      </c>
      <c r="K44" s="2" t="str">
        <f>VLOOKUP(G44,List!B:E,4,0)</f>
        <v>dcsm-EF_MIA_HV_ON_SW_RC</v>
      </c>
      <c r="L44" s="2">
        <f>VLOOKUP(G44,List!B:G,6,0)</f>
        <v>7</v>
      </c>
      <c r="M44" s="14">
        <f t="shared" si="0"/>
        <v>45096.527337962965</v>
      </c>
      <c r="N44" t="str">
        <f t="shared" si="17"/>
        <v>0000    CALL dcsm-EF_MIA_HV_ON_SW_RC -Run</v>
      </c>
    </row>
    <row r="45" spans="1:14" x14ac:dyDescent="0.45">
      <c r="C45" s="13">
        <f t="shared" si="18"/>
        <v>45096.534039351856</v>
      </c>
      <c r="D45" s="13">
        <f t="shared" si="11"/>
        <v>45096.55436342593</v>
      </c>
      <c r="E45" s="2"/>
      <c r="F45" s="88"/>
      <c r="G45" s="2" t="s">
        <v>31</v>
      </c>
      <c r="H45" s="2">
        <f>VLOOKUP(G45,List!B:C,2,0)</f>
        <v>1756</v>
      </c>
      <c r="I45" s="15" t="s">
        <v>61</v>
      </c>
      <c r="K45" s="2" t="str">
        <f>VLOOKUP(G45,List!B:E,4,0)</f>
        <v>dcsm-EF_MEA_HV_ON</v>
      </c>
      <c r="L45" s="2">
        <v>0</v>
      </c>
      <c r="M45" s="14">
        <f t="shared" si="0"/>
        <v>45096.530370370376</v>
      </c>
      <c r="N45" t="str">
        <f t="shared" si="17"/>
        <v>0000    CALL dcsm-EF_MEA_HV_ON -Run</v>
      </c>
    </row>
    <row r="46" spans="1:14" x14ac:dyDescent="0.45">
      <c r="C46" s="13">
        <f t="shared" si="18"/>
        <v>45096.55436342593</v>
      </c>
      <c r="D46" s="13">
        <f t="shared" si="11"/>
        <v>45096.583425925928</v>
      </c>
      <c r="E46" s="2"/>
      <c r="F46" s="88"/>
      <c r="G46" s="76" t="s">
        <v>463</v>
      </c>
      <c r="H46" s="2">
        <f>VLOOKUP(G46,List!B:C,2,0)</f>
        <v>2511</v>
      </c>
      <c r="I46" s="15" t="s">
        <v>60</v>
      </c>
      <c r="K46" s="2" t="str">
        <f>VLOOKUP(G46,List!B:E,4,0)</f>
        <v>dcsm-EF_MSA_OCL_HV_ON</v>
      </c>
      <c r="L46" s="2">
        <f>VLOOKUP(G46,List!B:G,6,0)</f>
        <v>5</v>
      </c>
      <c r="M46" s="14">
        <f t="shared" si="0"/>
        <v>45096.55069444445</v>
      </c>
      <c r="N46" t="str">
        <f t="shared" si="17"/>
        <v>0000    CALL dcsm-EF_MSA_OCL_HV_ON -Run</v>
      </c>
    </row>
    <row r="47" spans="1:14" x14ac:dyDescent="0.45">
      <c r="C47" s="13">
        <f t="shared" si="18"/>
        <v>45096.583425925928</v>
      </c>
      <c r="D47" s="13">
        <f t="shared" si="11"/>
        <v>45096.583912037036</v>
      </c>
      <c r="E47" s="2"/>
      <c r="F47" s="15" t="s">
        <v>22</v>
      </c>
      <c r="G47" s="15" t="s">
        <v>23</v>
      </c>
      <c r="H47" s="2">
        <f>VLOOKUP(G47,List!B:C,2,0)</f>
        <v>42</v>
      </c>
      <c r="I47" s="15"/>
      <c r="K47" s="2" t="str">
        <f>VLOOKUP(G47,List!B:E,4,0)</f>
        <v>dcsm-EF_BUS_TLM_MODE_5</v>
      </c>
      <c r="L47" s="2">
        <f>VLOOKUP(G47,List!B:G,6,0)</f>
        <v>2</v>
      </c>
      <c r="M47" s="14">
        <f t="shared" si="0"/>
        <v>45096.579756944448</v>
      </c>
      <c r="N47" t="str">
        <f t="shared" si="17"/>
        <v>0000    CALL dcsm-EF_BUS_TLM_MODE_5 -Run</v>
      </c>
    </row>
    <row r="48" spans="1:14" x14ac:dyDescent="0.45">
      <c r="C48" s="27">
        <f t="shared" si="18"/>
        <v>45096.583912037036</v>
      </c>
      <c r="D48" s="27">
        <f>C49</f>
        <v>45096.64239583334</v>
      </c>
      <c r="E48" s="28" t="s">
        <v>215</v>
      </c>
      <c r="F48" s="29"/>
      <c r="G48" s="29"/>
      <c r="H48" s="30">
        <f>(D48-C48)*3600*24</f>
        <v>5053.0000006081536</v>
      </c>
      <c r="I48" s="23"/>
      <c r="K48" s="64"/>
      <c r="L48" s="64">
        <v>0</v>
      </c>
      <c r="M48" s="75">
        <f t="shared" si="0"/>
        <v>45096.580243055556</v>
      </c>
      <c r="N48" t="str">
        <f>"0000    WAIT_SEC  "&amp;TEXT(H48,"#0")</f>
        <v>0000    WAIT_SEC  5053</v>
      </c>
    </row>
    <row r="49" spans="1:14" x14ac:dyDescent="0.45">
      <c r="C49" s="13">
        <f>D49-H49/3600/24</f>
        <v>45096.64239583334</v>
      </c>
      <c r="D49" s="13">
        <f>C50</f>
        <v>45096.642881944448</v>
      </c>
      <c r="E49" s="2"/>
      <c r="F49" s="15" t="s">
        <v>24</v>
      </c>
      <c r="G49" s="15" t="s">
        <v>25</v>
      </c>
      <c r="H49" s="2">
        <f>VLOOKUP(G49,List!B:C,2,0)</f>
        <v>42</v>
      </c>
      <c r="I49" s="15" t="s">
        <v>61</v>
      </c>
      <c r="K49" s="2" t="str">
        <f>VLOOKUP(G49,List!B:E,4,0)</f>
        <v>dcsm-EF_BUS_TLM_MODE_10</v>
      </c>
      <c r="L49" s="2">
        <f>VLOOKUP(G49,List!B:G,6,0)</f>
        <v>2</v>
      </c>
      <c r="M49" s="14">
        <f t="shared" si="0"/>
        <v>45096.638726851859</v>
      </c>
      <c r="N49" t="str">
        <f t="shared" ref="N49:N54" si="19">+"0000    CALL "&amp;K49&amp;" -Run"</f>
        <v>0000    CALL dcsm-EF_BUS_TLM_MODE_10 -Run</v>
      </c>
    </row>
    <row r="50" spans="1:14" x14ac:dyDescent="0.45">
      <c r="C50" s="13">
        <f>D50-H50/3600/24</f>
        <v>45096.642881944448</v>
      </c>
      <c r="D50" s="13">
        <f>C51</f>
        <v>45096.64508101852</v>
      </c>
      <c r="E50" s="2"/>
      <c r="F50" s="91" t="s">
        <v>7</v>
      </c>
      <c r="G50" s="15" t="s">
        <v>8</v>
      </c>
      <c r="H50" s="2">
        <f>VLOOKUP(G50,List!B:C,2,0)</f>
        <v>190</v>
      </c>
      <c r="I50" s="15" t="s">
        <v>61</v>
      </c>
      <c r="K50" s="2" t="str">
        <f>VLOOKUP(G50,List!B:E,4,0)</f>
        <v>dcsm-EF_HEPE_HV_OFF_OBS_OFF</v>
      </c>
      <c r="L50" s="2">
        <f>VLOOKUP(G50,List!B:G,6,0)</f>
        <v>5</v>
      </c>
      <c r="M50" s="14">
        <f t="shared" si="0"/>
        <v>45096.639212962968</v>
      </c>
      <c r="N50" t="str">
        <f t="shared" si="19"/>
        <v>0000    CALL dcsm-EF_HEPE_HV_OFF_OBS_OFF -Run</v>
      </c>
    </row>
    <row r="51" spans="1:14" x14ac:dyDescent="0.45">
      <c r="C51" s="13">
        <f t="shared" ref="C51:C53" si="20">D51-H51/3600/24</f>
        <v>45096.64508101852</v>
      </c>
      <c r="D51" s="13">
        <f t="shared" ref="D51:D54" si="21">C52</f>
        <v>45096.647372685184</v>
      </c>
      <c r="E51" s="2"/>
      <c r="F51" s="91"/>
      <c r="G51" s="15" t="s">
        <v>9</v>
      </c>
      <c r="H51" s="2">
        <f>VLOOKUP(G51,List!B:C,2,0)</f>
        <v>198</v>
      </c>
      <c r="I51" s="15" t="s">
        <v>61</v>
      </c>
      <c r="K51" s="2" t="str">
        <f>VLOOKUP(G51,List!B:E,4,0)</f>
        <v>dcsm-EF_ENA_HV_OFF</v>
      </c>
      <c r="L51" s="2">
        <f>VLOOKUP(G51,List!B:G,6,0)</f>
        <v>4</v>
      </c>
      <c r="M51" s="14">
        <f t="shared" si="0"/>
        <v>45096.641412037039</v>
      </c>
      <c r="N51" t="str">
        <f t="shared" si="19"/>
        <v>0000    CALL dcsm-EF_ENA_HV_OFF -Run</v>
      </c>
    </row>
    <row r="52" spans="1:14" x14ac:dyDescent="0.45">
      <c r="C52" s="13">
        <f>D52-H52/3600/24</f>
        <v>45096.647372685184</v>
      </c>
      <c r="D52" s="13">
        <f t="shared" si="21"/>
        <v>45096.649340277778</v>
      </c>
      <c r="E52" s="2"/>
      <c r="F52" s="91"/>
      <c r="G52" s="76" t="s">
        <v>464</v>
      </c>
      <c r="H52" s="2">
        <f>VLOOKUP(G52,List!B:C,2,0)</f>
        <v>170</v>
      </c>
      <c r="I52" s="15" t="s">
        <v>61</v>
      </c>
      <c r="K52" s="2" t="str">
        <f>VLOOKUP(G52,List!B:E,4,0)</f>
        <v>dcsm-EF_MSA_OCL_HV_OFF</v>
      </c>
      <c r="L52" s="2">
        <f>VLOOKUP(G52,List!B:G,6,0)</f>
        <v>3</v>
      </c>
      <c r="M52" s="14">
        <f t="shared" si="0"/>
        <v>45096.643703703703</v>
      </c>
      <c r="N52" t="str">
        <f t="shared" si="19"/>
        <v>0000    CALL dcsm-EF_MSA_OCL_HV_OFF -Run</v>
      </c>
    </row>
    <row r="53" spans="1:14" x14ac:dyDescent="0.45">
      <c r="C53" s="13">
        <f t="shared" si="20"/>
        <v>45096.649340277778</v>
      </c>
      <c r="D53" s="13">
        <f t="shared" si="21"/>
        <v>45096.650034722225</v>
      </c>
      <c r="E53" s="2"/>
      <c r="F53" s="91"/>
      <c r="G53" s="15" t="s">
        <v>10</v>
      </c>
      <c r="H53" s="2">
        <f>VLOOKUP(G53,List!B:C,2,0)</f>
        <v>60</v>
      </c>
      <c r="I53" s="15" t="s">
        <v>61</v>
      </c>
      <c r="K53" s="2" t="str">
        <f>VLOOKUP(G53,List!B:E,4,0)</f>
        <v>dcsm-EF_MIA_HV_OFF</v>
      </c>
      <c r="L53" s="2">
        <f>VLOOKUP(G53,List!B:G,6,0)</f>
        <v>1</v>
      </c>
      <c r="M53" s="14">
        <f t="shared" si="0"/>
        <v>45096.645671296297</v>
      </c>
      <c r="N53" t="str">
        <f t="shared" si="19"/>
        <v>0000    CALL dcsm-EF_MIA_HV_OFF -Run</v>
      </c>
    </row>
    <row r="54" spans="1:14" ht="18.600000000000001" thickBot="1" x14ac:dyDescent="0.5">
      <c r="C54" s="13">
        <f>D54-H54/3600/24</f>
        <v>45096.650034722225</v>
      </c>
      <c r="D54" s="13">
        <f t="shared" si="21"/>
        <v>45096.652372685188</v>
      </c>
      <c r="E54" s="2"/>
      <c r="F54" s="91"/>
      <c r="G54" s="8" t="s">
        <v>33</v>
      </c>
      <c r="H54" s="70">
        <f>VLOOKUP(G54,List!B:C,2,0)</f>
        <v>202</v>
      </c>
      <c r="I54" s="71" t="s">
        <v>61</v>
      </c>
      <c r="J54" s="65"/>
      <c r="K54" s="70" t="str">
        <f>VLOOKUP(G54,List!B:E,4,0)</f>
        <v>dcsm-EF_MEA_HV_OFF</v>
      </c>
      <c r="L54" s="70">
        <f>VLOOKUP(G54,List!B:G,6,0)</f>
        <v>20</v>
      </c>
      <c r="M54" s="72">
        <f t="shared" si="0"/>
        <v>45096.646365740744</v>
      </c>
      <c r="N54" t="str">
        <f t="shared" si="19"/>
        <v>0000    CALL dcsm-EF_MEA_HV_OFF -Run</v>
      </c>
    </row>
    <row r="55" spans="1:14" ht="18.600000000000001" thickBot="1" x14ac:dyDescent="0.5">
      <c r="A55" s="16"/>
      <c r="B55" s="17"/>
      <c r="C55" s="18">
        <v>45096.652372685188</v>
      </c>
      <c r="D55" s="18">
        <f>C55+H55/3600/24</f>
        <v>45096.666261574079</v>
      </c>
      <c r="E55" s="19" t="s">
        <v>444</v>
      </c>
      <c r="F55" s="20"/>
      <c r="G55" s="21">
        <f>(C56-D54)*24*3600</f>
        <v>1800.0000002095476</v>
      </c>
      <c r="H55" s="73">
        <v>1200</v>
      </c>
      <c r="I55" s="22" t="s">
        <v>61</v>
      </c>
      <c r="J55" s="17"/>
      <c r="K55" s="73"/>
      <c r="L55" s="73" t="e">
        <f>VLOOKUP(G55,List!B:G,6,0)</f>
        <v>#N/A</v>
      </c>
      <c r="M55" s="74">
        <f t="shared" si="0"/>
        <v>45096.648703703708</v>
      </c>
      <c r="N55" t="str">
        <f>"0000    WAIT_SEC  "&amp;TEXT(G55,"#0")</f>
        <v>0000    WAIT_SEC  1800</v>
      </c>
    </row>
    <row r="56" spans="1:14" x14ac:dyDescent="0.45">
      <c r="C56" s="13">
        <f>D55+10/60/24</f>
        <v>45096.673206018524</v>
      </c>
      <c r="D56" s="14">
        <f t="shared" si="11"/>
        <v>45096.676331018527</v>
      </c>
      <c r="E56" s="24"/>
      <c r="F56" s="88" t="s">
        <v>5</v>
      </c>
      <c r="G56" s="26" t="s">
        <v>6</v>
      </c>
      <c r="H56" s="2">
        <f>VLOOKUP(G56,List!B:C,2,0)</f>
        <v>270</v>
      </c>
      <c r="I56" s="25"/>
      <c r="K56" s="2" t="str">
        <f>VLOOKUP(G56,List!B:E,4,0)</f>
        <v>dcsm-EF_HEPE_HV_ON_OBS_START</v>
      </c>
      <c r="L56" s="2">
        <f>VLOOKUP(G56,List!B:G,6,0)</f>
        <v>6</v>
      </c>
      <c r="M56" s="14">
        <f t="shared" si="0"/>
        <v>45096.669537037043</v>
      </c>
      <c r="N56" t="str">
        <f>+"0000    CALL "&amp;K56&amp;" -Run"</f>
        <v>0000    CALL dcsm-EF_HEPE_HV_ON_OBS_START -Run</v>
      </c>
    </row>
    <row r="57" spans="1:14" x14ac:dyDescent="0.45">
      <c r="C57" s="13">
        <f>D56</f>
        <v>45096.676331018527</v>
      </c>
      <c r="D57" s="13">
        <f t="shared" si="11"/>
        <v>45096.680312500008</v>
      </c>
      <c r="E57" s="2"/>
      <c r="F57" s="88"/>
      <c r="G57" s="2" t="s">
        <v>439</v>
      </c>
      <c r="H57" s="2">
        <f>VLOOKUP(G57,List!B:C,2,0)</f>
        <v>344</v>
      </c>
      <c r="I57" s="15"/>
      <c r="K57" s="2" t="str">
        <f>VLOOKUP(G57,List!B:E,4,0)</f>
        <v>dcsm-EF_ENA_HV_ON_MASS_PECM4881</v>
      </c>
      <c r="L57" s="2">
        <f>VLOOKUP(G57,List!B:G,6,0)</f>
        <v>18</v>
      </c>
      <c r="M57" s="14">
        <f t="shared" si="0"/>
        <v>45096.672662037046</v>
      </c>
      <c r="N57" t="str">
        <f t="shared" ref="N57:N61" si="22">+"0000    CALL "&amp;K57&amp;" -Run"</f>
        <v>0000    CALL dcsm-EF_ENA_HV_ON_MASS_PECM4881 -Run</v>
      </c>
    </row>
    <row r="58" spans="1:14" x14ac:dyDescent="0.45">
      <c r="C58" s="13">
        <f t="shared" ref="C58:C62" si="23">D57</f>
        <v>45096.680312500008</v>
      </c>
      <c r="D58" s="13">
        <f t="shared" si="11"/>
        <v>45096.683344907418</v>
      </c>
      <c r="E58" s="2"/>
      <c r="F58" s="88"/>
      <c r="G58" s="15" t="s">
        <v>448</v>
      </c>
      <c r="H58" s="2">
        <f>VLOOKUP(G58,List!B:C,2,0)</f>
        <v>262</v>
      </c>
      <c r="I58" s="15" t="s">
        <v>61</v>
      </c>
      <c r="K58" s="2" t="str">
        <f>VLOOKUP(G58,List!B:E,4,0)</f>
        <v>dcsm-EF_MIA_HV_ON_SW_RC</v>
      </c>
      <c r="L58" s="2">
        <f>VLOOKUP(G58,List!B:G,6,0)</f>
        <v>7</v>
      </c>
      <c r="M58" s="14">
        <f t="shared" si="0"/>
        <v>45096.676643518527</v>
      </c>
      <c r="N58" t="str">
        <f t="shared" si="22"/>
        <v>0000    CALL dcsm-EF_MIA_HV_ON_SW_RC -Run</v>
      </c>
    </row>
    <row r="59" spans="1:14" x14ac:dyDescent="0.45">
      <c r="C59" s="13">
        <f t="shared" si="23"/>
        <v>45096.683344907418</v>
      </c>
      <c r="D59" s="13">
        <f t="shared" si="11"/>
        <v>45096.703668981492</v>
      </c>
      <c r="E59" s="2"/>
      <c r="F59" s="88"/>
      <c r="G59" s="2" t="s">
        <v>31</v>
      </c>
      <c r="H59" s="2">
        <f>VLOOKUP(G59,List!B:C,2,0)</f>
        <v>1756</v>
      </c>
      <c r="I59" s="15" t="s">
        <v>61</v>
      </c>
      <c r="K59" s="2" t="str">
        <f>VLOOKUP(G59,List!B:E,4,0)</f>
        <v>dcsm-EF_MEA_HV_ON</v>
      </c>
      <c r="L59" s="2">
        <v>0</v>
      </c>
      <c r="M59" s="14">
        <f t="shared" si="0"/>
        <v>45096.679675925938</v>
      </c>
      <c r="N59" t="str">
        <f t="shared" si="22"/>
        <v>0000    CALL dcsm-EF_MEA_HV_ON -Run</v>
      </c>
    </row>
    <row r="60" spans="1:14" x14ac:dyDescent="0.45">
      <c r="C60" s="13">
        <f t="shared" si="23"/>
        <v>45096.703668981492</v>
      </c>
      <c r="D60" s="13">
        <f t="shared" si="11"/>
        <v>45096.73273148149</v>
      </c>
      <c r="E60" s="2"/>
      <c r="F60" s="88"/>
      <c r="G60" s="76" t="s">
        <v>463</v>
      </c>
      <c r="H60" s="2">
        <f>VLOOKUP(G60,List!B:C,2,0)</f>
        <v>2511</v>
      </c>
      <c r="I60" s="15" t="s">
        <v>60</v>
      </c>
      <c r="K60" s="2" t="str">
        <f>VLOOKUP(G60,List!B:E,4,0)</f>
        <v>dcsm-EF_MSA_OCL_HV_ON</v>
      </c>
      <c r="L60" s="2">
        <f>VLOOKUP(G60,List!B:G,6,0)</f>
        <v>5</v>
      </c>
      <c r="M60" s="14">
        <f t="shared" si="0"/>
        <v>45096.700000000012</v>
      </c>
      <c r="N60" t="str">
        <f t="shared" si="22"/>
        <v>0000    CALL dcsm-EF_MSA_OCL_HV_ON -Run</v>
      </c>
    </row>
    <row r="61" spans="1:14" x14ac:dyDescent="0.45">
      <c r="C61" s="13">
        <f t="shared" si="23"/>
        <v>45096.73273148149</v>
      </c>
      <c r="D61" s="13">
        <f t="shared" si="11"/>
        <v>45096.733217592599</v>
      </c>
      <c r="E61" s="2"/>
      <c r="F61" s="15" t="s">
        <v>22</v>
      </c>
      <c r="G61" s="15" t="s">
        <v>23</v>
      </c>
      <c r="H61" s="2">
        <f>VLOOKUP(G61,List!B:C,2,0)</f>
        <v>42</v>
      </c>
      <c r="I61" s="15"/>
      <c r="K61" s="2" t="str">
        <f>VLOOKUP(G61,List!B:E,4,0)</f>
        <v>dcsm-EF_BUS_TLM_MODE_5</v>
      </c>
      <c r="L61" s="2">
        <f>VLOOKUP(G61,List!B:G,6,0)</f>
        <v>2</v>
      </c>
      <c r="M61" s="14">
        <f t="shared" si="0"/>
        <v>45096.72906250001</v>
      </c>
      <c r="N61" t="str">
        <f t="shared" si="22"/>
        <v>0000    CALL dcsm-EF_BUS_TLM_MODE_5 -Run</v>
      </c>
    </row>
    <row r="62" spans="1:14" x14ac:dyDescent="0.45">
      <c r="C62" s="27">
        <f t="shared" si="23"/>
        <v>45096.733217592599</v>
      </c>
      <c r="D62" s="27">
        <f>C63</f>
        <v>45096.868437500001</v>
      </c>
      <c r="E62" s="28" t="s">
        <v>216</v>
      </c>
      <c r="F62" s="29"/>
      <c r="G62" s="29"/>
      <c r="H62" s="30">
        <f>(D62-C62)*3600*24</f>
        <v>11682.999999588355</v>
      </c>
      <c r="I62" s="23"/>
      <c r="K62" s="64"/>
      <c r="L62" s="64">
        <v>0</v>
      </c>
      <c r="M62" s="75">
        <f t="shared" si="0"/>
        <v>45096.729548611118</v>
      </c>
      <c r="N62" t="str">
        <f>"0000    WAIT_SEC  "&amp;TEXT(H62,"#0")</f>
        <v>0000    WAIT_SEC  11683</v>
      </c>
    </row>
    <row r="63" spans="1:14" x14ac:dyDescent="0.45">
      <c r="C63" s="13">
        <f>D63-H63/3600/24</f>
        <v>45096.868437500001</v>
      </c>
      <c r="D63" s="13">
        <f>C64</f>
        <v>45096.868923611109</v>
      </c>
      <c r="E63" s="2"/>
      <c r="F63" s="15" t="s">
        <v>24</v>
      </c>
      <c r="G63" s="15" t="s">
        <v>25</v>
      </c>
      <c r="H63" s="2">
        <f>VLOOKUP(G63,List!B:C,2,0)</f>
        <v>42</v>
      </c>
      <c r="I63" s="15" t="s">
        <v>61</v>
      </c>
      <c r="K63" s="2" t="str">
        <f>VLOOKUP(G63,List!B:E,4,0)</f>
        <v>dcsm-EF_BUS_TLM_MODE_10</v>
      </c>
      <c r="L63" s="2">
        <f>VLOOKUP(G63,List!B:G,6,0)</f>
        <v>2</v>
      </c>
      <c r="M63" s="14">
        <f t="shared" si="0"/>
        <v>45096.864768518521</v>
      </c>
      <c r="N63" t="str">
        <f t="shared" ref="N63:N68" si="24">+"0000    CALL "&amp;K63&amp;" -Run"</f>
        <v>0000    CALL dcsm-EF_BUS_TLM_MODE_10 -Run</v>
      </c>
    </row>
    <row r="64" spans="1:14" x14ac:dyDescent="0.45">
      <c r="C64" s="13">
        <f>D64-H64/3600/24</f>
        <v>45096.868923611109</v>
      </c>
      <c r="D64" s="13">
        <f>C65</f>
        <v>45096.871122685181</v>
      </c>
      <c r="E64" s="2"/>
      <c r="F64" s="91" t="s">
        <v>7</v>
      </c>
      <c r="G64" s="15" t="s">
        <v>8</v>
      </c>
      <c r="H64" s="2">
        <f>VLOOKUP(G64,List!B:C,2,0)</f>
        <v>190</v>
      </c>
      <c r="I64" s="15" t="s">
        <v>61</v>
      </c>
      <c r="K64" s="2" t="str">
        <f>VLOOKUP(G64,List!B:E,4,0)</f>
        <v>dcsm-EF_HEPE_HV_OFF_OBS_OFF</v>
      </c>
      <c r="L64" s="2">
        <f>VLOOKUP(G64,List!B:G,6,0)</f>
        <v>5</v>
      </c>
      <c r="M64" s="14">
        <f t="shared" si="0"/>
        <v>45096.865254629629</v>
      </c>
      <c r="N64" t="str">
        <f t="shared" si="24"/>
        <v>0000    CALL dcsm-EF_HEPE_HV_OFF_OBS_OFF -Run</v>
      </c>
    </row>
    <row r="65" spans="1:14" x14ac:dyDescent="0.45">
      <c r="C65" s="13">
        <f t="shared" ref="C65:C67" si="25">D65-H65/3600/24</f>
        <v>45096.871122685181</v>
      </c>
      <c r="D65" s="13">
        <f t="shared" ref="D65:D68" si="26">C66</f>
        <v>45096.873414351845</v>
      </c>
      <c r="E65" s="2"/>
      <c r="F65" s="91"/>
      <c r="G65" s="15" t="s">
        <v>9</v>
      </c>
      <c r="H65" s="2">
        <f>VLOOKUP(G65,List!B:C,2,0)</f>
        <v>198</v>
      </c>
      <c r="I65" s="15" t="s">
        <v>61</v>
      </c>
      <c r="K65" s="2" t="str">
        <f>VLOOKUP(G65,List!B:E,4,0)</f>
        <v>dcsm-EF_ENA_HV_OFF</v>
      </c>
      <c r="L65" s="2">
        <f>VLOOKUP(G65,List!B:G,6,0)</f>
        <v>4</v>
      </c>
      <c r="M65" s="14">
        <f t="shared" si="0"/>
        <v>45096.8674537037</v>
      </c>
      <c r="N65" t="str">
        <f t="shared" si="24"/>
        <v>0000    CALL dcsm-EF_ENA_HV_OFF -Run</v>
      </c>
    </row>
    <row r="66" spans="1:14" x14ac:dyDescent="0.45">
      <c r="C66" s="13">
        <f>D66-H66/3600/24</f>
        <v>45096.873414351845</v>
      </c>
      <c r="D66" s="13">
        <f t="shared" si="26"/>
        <v>45096.875381944439</v>
      </c>
      <c r="E66" s="2"/>
      <c r="F66" s="91"/>
      <c r="G66" s="76" t="s">
        <v>464</v>
      </c>
      <c r="H66" s="2">
        <f>VLOOKUP(G66,List!B:C,2,0)</f>
        <v>170</v>
      </c>
      <c r="I66" s="15" t="s">
        <v>61</v>
      </c>
      <c r="K66" s="2" t="str">
        <f>VLOOKUP(G66,List!B:E,4,0)</f>
        <v>dcsm-EF_MSA_OCL_HV_OFF</v>
      </c>
      <c r="L66" s="2">
        <f>VLOOKUP(G66,List!B:G,6,0)</f>
        <v>3</v>
      </c>
      <c r="M66" s="14">
        <f t="shared" si="0"/>
        <v>45096.869745370364</v>
      </c>
      <c r="N66" t="str">
        <f t="shared" si="24"/>
        <v>0000    CALL dcsm-EF_MSA_OCL_HV_OFF -Run</v>
      </c>
    </row>
    <row r="67" spans="1:14" x14ac:dyDescent="0.45">
      <c r="C67" s="13">
        <f t="shared" si="25"/>
        <v>45096.875381944439</v>
      </c>
      <c r="D67" s="13">
        <f t="shared" si="26"/>
        <v>45096.876076388886</v>
      </c>
      <c r="E67" s="2"/>
      <c r="F67" s="91"/>
      <c r="G67" s="15" t="s">
        <v>10</v>
      </c>
      <c r="H67" s="2">
        <f>VLOOKUP(G67,List!B:C,2,0)</f>
        <v>60</v>
      </c>
      <c r="I67" s="15" t="s">
        <v>61</v>
      </c>
      <c r="K67" s="2" t="str">
        <f>VLOOKUP(G67,List!B:E,4,0)</f>
        <v>dcsm-EF_MIA_HV_OFF</v>
      </c>
      <c r="L67" s="2">
        <f>VLOOKUP(G67,List!B:G,6,0)</f>
        <v>1</v>
      </c>
      <c r="M67" s="14">
        <f t="shared" si="0"/>
        <v>45096.871712962959</v>
      </c>
      <c r="N67" t="str">
        <f t="shared" si="24"/>
        <v>0000    CALL dcsm-EF_MIA_HV_OFF -Run</v>
      </c>
    </row>
    <row r="68" spans="1:14" ht="18.600000000000001" thickBot="1" x14ac:dyDescent="0.5">
      <c r="C68" s="13">
        <f>D68-H68/3600/24</f>
        <v>45096.876076388886</v>
      </c>
      <c r="D68" s="13">
        <f t="shared" si="26"/>
        <v>45096.87841435185</v>
      </c>
      <c r="E68" s="2"/>
      <c r="F68" s="91"/>
      <c r="G68" s="8" t="s">
        <v>33</v>
      </c>
      <c r="H68" s="70">
        <f>VLOOKUP(G68,List!B:C,2,0)</f>
        <v>202</v>
      </c>
      <c r="I68" s="71" t="s">
        <v>61</v>
      </c>
      <c r="J68" s="65"/>
      <c r="K68" s="70" t="str">
        <f>VLOOKUP(G68,List!B:E,4,0)</f>
        <v>dcsm-EF_MEA_HV_OFF</v>
      </c>
      <c r="L68" s="70">
        <f>VLOOKUP(G68,List!B:G,6,0)</f>
        <v>20</v>
      </c>
      <c r="M68" s="72">
        <f t="shared" ref="M68:M122" si="27">C68-317/3600/24</f>
        <v>45096.872407407405</v>
      </c>
      <c r="N68" t="str">
        <f t="shared" si="24"/>
        <v>0000    CALL dcsm-EF_MEA_HV_OFF -Run</v>
      </c>
    </row>
    <row r="69" spans="1:14" ht="18.600000000000001" thickBot="1" x14ac:dyDescent="0.5">
      <c r="A69" s="16"/>
      <c r="B69" s="17"/>
      <c r="C69" s="18">
        <v>45096.87841435185</v>
      </c>
      <c r="D69" s="18">
        <f>C69+H69/3600/24</f>
        <v>45096.89230324074</v>
      </c>
      <c r="E69" s="19" t="s">
        <v>437</v>
      </c>
      <c r="F69" s="20"/>
      <c r="G69" s="21">
        <f>(C70-D68)*24*3600</f>
        <v>1800.0000002095476</v>
      </c>
      <c r="H69" s="73">
        <v>1200</v>
      </c>
      <c r="I69" s="22" t="s">
        <v>61</v>
      </c>
      <c r="J69" s="17"/>
      <c r="K69" s="73"/>
      <c r="L69" s="73" t="e">
        <f>VLOOKUP(G69,List!B:G,6,0)</f>
        <v>#N/A</v>
      </c>
      <c r="M69" s="74">
        <f t="shared" si="27"/>
        <v>45096.874745370369</v>
      </c>
      <c r="N69" t="str">
        <f>"0000    WAIT_SEC  "&amp;TEXT(G69,"#0")</f>
        <v>0000    WAIT_SEC  1800</v>
      </c>
    </row>
    <row r="70" spans="1:14" x14ac:dyDescent="0.45">
      <c r="C70" s="13">
        <f>D69+10/60/24</f>
        <v>45096.899247685185</v>
      </c>
      <c r="D70" s="14">
        <f t="shared" si="11"/>
        <v>45096.902372685188</v>
      </c>
      <c r="E70" s="24"/>
      <c r="F70" s="88" t="s">
        <v>5</v>
      </c>
      <c r="G70" s="26" t="s">
        <v>6</v>
      </c>
      <c r="H70" s="2">
        <f>VLOOKUP(G70,List!B:C,2,0)</f>
        <v>270</v>
      </c>
      <c r="I70" s="25"/>
      <c r="K70" s="2" t="str">
        <f>VLOOKUP(G70,List!B:E,4,0)</f>
        <v>dcsm-EF_HEPE_HV_ON_OBS_START</v>
      </c>
      <c r="L70" s="2">
        <f>VLOOKUP(G70,List!B:G,6,0)</f>
        <v>6</v>
      </c>
      <c r="M70" s="14">
        <f t="shared" si="27"/>
        <v>45096.895578703705</v>
      </c>
      <c r="N70" t="str">
        <f>+"0000    CALL "&amp;K70&amp;" -Run"</f>
        <v>0000    CALL dcsm-EF_HEPE_HV_ON_OBS_START -Run</v>
      </c>
    </row>
    <row r="71" spans="1:14" x14ac:dyDescent="0.45">
      <c r="C71" s="13">
        <f>D70</f>
        <v>45096.902372685188</v>
      </c>
      <c r="D71" s="13">
        <f t="shared" si="11"/>
        <v>45096.906354166669</v>
      </c>
      <c r="E71" s="2"/>
      <c r="F71" s="88"/>
      <c r="G71" s="2" t="s">
        <v>439</v>
      </c>
      <c r="H71" s="2">
        <f>VLOOKUP(G71,List!B:C,2,0)</f>
        <v>344</v>
      </c>
      <c r="I71" s="15"/>
      <c r="K71" s="2" t="str">
        <f>VLOOKUP(G71,List!B:E,4,0)</f>
        <v>dcsm-EF_ENA_HV_ON_MASS_PECM4881</v>
      </c>
      <c r="L71" s="2">
        <f>VLOOKUP(G71,List!B:G,6,0)</f>
        <v>18</v>
      </c>
      <c r="M71" s="14">
        <f t="shared" si="27"/>
        <v>45096.898703703708</v>
      </c>
      <c r="N71" t="str">
        <f t="shared" ref="N71:N75" si="28">+"0000    CALL "&amp;K71&amp;" -Run"</f>
        <v>0000    CALL dcsm-EF_ENA_HV_ON_MASS_PECM4881 -Run</v>
      </c>
    </row>
    <row r="72" spans="1:14" x14ac:dyDescent="0.45">
      <c r="C72" s="13">
        <f t="shared" ref="C72:C76" si="29">D71</f>
        <v>45096.906354166669</v>
      </c>
      <c r="D72" s="13">
        <f t="shared" si="11"/>
        <v>45096.90938657408</v>
      </c>
      <c r="E72" s="2"/>
      <c r="F72" s="88"/>
      <c r="G72" s="15" t="s">
        <v>449</v>
      </c>
      <c r="H72" s="2">
        <f>VLOOKUP(G72,List!B:C,2,0)</f>
        <v>262</v>
      </c>
      <c r="I72" s="15" t="s">
        <v>61</v>
      </c>
      <c r="K72" s="2" t="str">
        <f>VLOOKUP(G72,List!B:E,4,0)</f>
        <v>dcsm-EF_MIA_HV_ON_MAG_RC</v>
      </c>
      <c r="L72" s="2">
        <f>VLOOKUP(G72,List!B:G,6,0)</f>
        <v>7</v>
      </c>
      <c r="M72" s="14">
        <f t="shared" si="27"/>
        <v>45096.902685185189</v>
      </c>
      <c r="N72" t="str">
        <f t="shared" si="28"/>
        <v>0000    CALL dcsm-EF_MIA_HV_ON_MAG_RC -Run</v>
      </c>
    </row>
    <row r="73" spans="1:14" x14ac:dyDescent="0.45">
      <c r="C73" s="13">
        <f t="shared" si="29"/>
        <v>45096.90938657408</v>
      </c>
      <c r="D73" s="13">
        <f t="shared" si="11"/>
        <v>45096.929710648154</v>
      </c>
      <c r="E73" s="2"/>
      <c r="F73" s="88"/>
      <c r="G73" s="2" t="s">
        <v>31</v>
      </c>
      <c r="H73" s="2">
        <f>VLOOKUP(G73,List!B:C,2,0)</f>
        <v>1756</v>
      </c>
      <c r="I73" s="15" t="s">
        <v>61</v>
      </c>
      <c r="K73" s="2" t="str">
        <f>VLOOKUP(G73,List!B:E,4,0)</f>
        <v>dcsm-EF_MEA_HV_ON</v>
      </c>
      <c r="L73" s="2">
        <v>0</v>
      </c>
      <c r="M73" s="14">
        <f t="shared" si="27"/>
        <v>45096.905717592599</v>
      </c>
      <c r="N73" t="str">
        <f t="shared" si="28"/>
        <v>0000    CALL dcsm-EF_MEA_HV_ON -Run</v>
      </c>
    </row>
    <row r="74" spans="1:14" x14ac:dyDescent="0.45">
      <c r="C74" s="13">
        <f t="shared" si="29"/>
        <v>45096.929710648154</v>
      </c>
      <c r="D74" s="13">
        <f t="shared" si="11"/>
        <v>45096.958773148152</v>
      </c>
      <c r="E74" s="2"/>
      <c r="F74" s="88"/>
      <c r="G74" s="76" t="s">
        <v>463</v>
      </c>
      <c r="H74" s="2">
        <f>VLOOKUP(G74,List!B:C,2,0)</f>
        <v>2511</v>
      </c>
      <c r="I74" s="15" t="s">
        <v>60</v>
      </c>
      <c r="K74" s="2" t="str">
        <f>VLOOKUP(G74,List!B:E,4,0)</f>
        <v>dcsm-EF_MSA_OCL_HV_ON</v>
      </c>
      <c r="L74" s="2">
        <f>VLOOKUP(G74,List!B:G,6,0)</f>
        <v>5</v>
      </c>
      <c r="M74" s="14">
        <f t="shared" si="27"/>
        <v>45096.926041666673</v>
      </c>
      <c r="N74" t="str">
        <f t="shared" si="28"/>
        <v>0000    CALL dcsm-EF_MSA_OCL_HV_ON -Run</v>
      </c>
    </row>
    <row r="75" spans="1:14" x14ac:dyDescent="0.45">
      <c r="C75" s="13">
        <f t="shared" si="29"/>
        <v>45096.958773148152</v>
      </c>
      <c r="D75" s="13">
        <f t="shared" si="11"/>
        <v>45096.95925925926</v>
      </c>
      <c r="E75" s="2"/>
      <c r="F75" s="15" t="s">
        <v>22</v>
      </c>
      <c r="G75" s="15" t="s">
        <v>23</v>
      </c>
      <c r="H75" s="2">
        <f>VLOOKUP(G75,List!B:C,2,0)</f>
        <v>42</v>
      </c>
      <c r="I75" s="15"/>
      <c r="K75" s="2" t="str">
        <f>VLOOKUP(G75,List!B:E,4,0)</f>
        <v>dcsm-EF_BUS_TLM_MODE_5</v>
      </c>
      <c r="L75" s="2">
        <f>VLOOKUP(G75,List!B:G,6,0)</f>
        <v>2</v>
      </c>
      <c r="M75" s="14">
        <f t="shared" si="27"/>
        <v>45096.955104166671</v>
      </c>
      <c r="N75" t="str">
        <f t="shared" si="28"/>
        <v>0000    CALL dcsm-EF_BUS_TLM_MODE_5 -Run</v>
      </c>
    </row>
    <row r="76" spans="1:14" x14ac:dyDescent="0.45">
      <c r="C76" s="27">
        <f t="shared" si="29"/>
        <v>45096.95925925926</v>
      </c>
      <c r="D76" s="27">
        <f>C77</f>
        <v>45097.180590277778</v>
      </c>
      <c r="E76" s="28" t="s">
        <v>217</v>
      </c>
      <c r="F76" s="29"/>
      <c r="G76" s="29"/>
      <c r="H76" s="30">
        <f>(D76-C76)*3600*24</f>
        <v>19122.999999951571</v>
      </c>
      <c r="I76" s="23"/>
      <c r="K76" s="64"/>
      <c r="L76" s="64">
        <v>0</v>
      </c>
      <c r="M76" s="75">
        <f t="shared" si="27"/>
        <v>45096.955590277779</v>
      </c>
      <c r="N76" t="str">
        <f>"0000    WAIT_SEC  "&amp;TEXT(H76,"#0")</f>
        <v>0000    WAIT_SEC  19123</v>
      </c>
    </row>
    <row r="77" spans="1:14" x14ac:dyDescent="0.45">
      <c r="C77" s="13">
        <f>D77-H77/3600/24</f>
        <v>45097.180590277778</v>
      </c>
      <c r="D77" s="13">
        <f>C78</f>
        <v>45097.181076388886</v>
      </c>
      <c r="E77" s="2"/>
      <c r="F77" s="15" t="s">
        <v>24</v>
      </c>
      <c r="G77" s="15" t="s">
        <v>25</v>
      </c>
      <c r="H77" s="2">
        <f>VLOOKUP(G77,List!B:C,2,0)</f>
        <v>42</v>
      </c>
      <c r="I77" s="15" t="s">
        <v>61</v>
      </c>
      <c r="K77" s="2" t="str">
        <f>VLOOKUP(G77,List!B:E,4,0)</f>
        <v>dcsm-EF_BUS_TLM_MODE_10</v>
      </c>
      <c r="L77" s="2">
        <f>VLOOKUP(G77,List!B:G,6,0)</f>
        <v>2</v>
      </c>
      <c r="M77" s="14">
        <f t="shared" si="27"/>
        <v>45097.176921296297</v>
      </c>
      <c r="N77" t="str">
        <f t="shared" ref="N77:N82" si="30">+"0000    CALL "&amp;K77&amp;" -Run"</f>
        <v>0000    CALL dcsm-EF_BUS_TLM_MODE_10 -Run</v>
      </c>
    </row>
    <row r="78" spans="1:14" x14ac:dyDescent="0.45">
      <c r="C78" s="13">
        <f>D78-H78/3600/24</f>
        <v>45097.181076388886</v>
      </c>
      <c r="D78" s="13">
        <f>C79</f>
        <v>45097.183275462958</v>
      </c>
      <c r="E78" s="2"/>
      <c r="F78" s="91" t="s">
        <v>7</v>
      </c>
      <c r="G78" s="15" t="s">
        <v>8</v>
      </c>
      <c r="H78" s="2">
        <f>VLOOKUP(G78,List!B:C,2,0)</f>
        <v>190</v>
      </c>
      <c r="I78" s="15" t="s">
        <v>61</v>
      </c>
      <c r="K78" s="2" t="str">
        <f>VLOOKUP(G78,List!B:E,4,0)</f>
        <v>dcsm-EF_HEPE_HV_OFF_OBS_OFF</v>
      </c>
      <c r="L78" s="2">
        <f>VLOOKUP(G78,List!B:G,6,0)</f>
        <v>5</v>
      </c>
      <c r="M78" s="14">
        <f t="shared" si="27"/>
        <v>45097.177407407406</v>
      </c>
      <c r="N78" t="str">
        <f t="shared" si="30"/>
        <v>0000    CALL dcsm-EF_HEPE_HV_OFF_OBS_OFF -Run</v>
      </c>
    </row>
    <row r="79" spans="1:14" x14ac:dyDescent="0.45">
      <c r="C79" s="13">
        <f t="shared" ref="C79:C81" si="31">D79-H79/3600/24</f>
        <v>45097.183275462958</v>
      </c>
      <c r="D79" s="13">
        <f t="shared" ref="D79:D82" si="32">C80</f>
        <v>45097.185567129622</v>
      </c>
      <c r="E79" s="2"/>
      <c r="F79" s="91"/>
      <c r="G79" s="15" t="s">
        <v>9</v>
      </c>
      <c r="H79" s="2">
        <f>VLOOKUP(G79,List!B:C,2,0)</f>
        <v>198</v>
      </c>
      <c r="I79" s="15" t="s">
        <v>61</v>
      </c>
      <c r="K79" s="2" t="str">
        <f>VLOOKUP(G79,List!B:E,4,0)</f>
        <v>dcsm-EF_ENA_HV_OFF</v>
      </c>
      <c r="L79" s="2">
        <f>VLOOKUP(G79,List!B:G,6,0)</f>
        <v>4</v>
      </c>
      <c r="M79" s="14">
        <f t="shared" si="27"/>
        <v>45097.179606481477</v>
      </c>
      <c r="N79" t="str">
        <f t="shared" si="30"/>
        <v>0000    CALL dcsm-EF_ENA_HV_OFF -Run</v>
      </c>
    </row>
    <row r="80" spans="1:14" x14ac:dyDescent="0.45">
      <c r="C80" s="13">
        <f>D80-H80/3600/24</f>
        <v>45097.185567129622</v>
      </c>
      <c r="D80" s="13">
        <f t="shared" si="32"/>
        <v>45097.187534722216</v>
      </c>
      <c r="E80" s="2"/>
      <c r="F80" s="91"/>
      <c r="G80" s="76" t="s">
        <v>464</v>
      </c>
      <c r="H80" s="2">
        <f>VLOOKUP(G80,List!B:C,2,0)</f>
        <v>170</v>
      </c>
      <c r="I80" s="15" t="s">
        <v>61</v>
      </c>
      <c r="K80" s="2" t="str">
        <f>VLOOKUP(G80,List!B:E,4,0)</f>
        <v>dcsm-EF_MSA_OCL_HV_OFF</v>
      </c>
      <c r="L80" s="2">
        <f>VLOOKUP(G80,List!B:G,6,0)</f>
        <v>3</v>
      </c>
      <c r="M80" s="14">
        <f t="shared" si="27"/>
        <v>45097.181898148141</v>
      </c>
      <c r="N80" t="str">
        <f t="shared" si="30"/>
        <v>0000    CALL dcsm-EF_MSA_OCL_HV_OFF -Run</v>
      </c>
    </row>
    <row r="81" spans="1:14" x14ac:dyDescent="0.45">
      <c r="C81" s="13">
        <f t="shared" si="31"/>
        <v>45097.187534722216</v>
      </c>
      <c r="D81" s="13">
        <f t="shared" si="32"/>
        <v>45097.188229166662</v>
      </c>
      <c r="E81" s="2"/>
      <c r="F81" s="91"/>
      <c r="G81" s="15" t="s">
        <v>10</v>
      </c>
      <c r="H81" s="2">
        <f>VLOOKUP(G81,List!B:C,2,0)</f>
        <v>60</v>
      </c>
      <c r="I81" s="15" t="s">
        <v>61</v>
      </c>
      <c r="K81" s="2" t="str">
        <f>VLOOKUP(G81,List!B:E,4,0)</f>
        <v>dcsm-EF_MIA_HV_OFF</v>
      </c>
      <c r="L81" s="2">
        <f>VLOOKUP(G81,List!B:G,6,0)</f>
        <v>1</v>
      </c>
      <c r="M81" s="14">
        <f t="shared" si="27"/>
        <v>45097.183865740735</v>
      </c>
      <c r="N81" t="str">
        <f t="shared" si="30"/>
        <v>0000    CALL dcsm-EF_MIA_HV_OFF -Run</v>
      </c>
    </row>
    <row r="82" spans="1:14" ht="18.600000000000001" thickBot="1" x14ac:dyDescent="0.5">
      <c r="C82" s="13">
        <f>D82-H82/3600/24</f>
        <v>45097.188229166662</v>
      </c>
      <c r="D82" s="13">
        <f t="shared" si="32"/>
        <v>45097.190567129626</v>
      </c>
      <c r="E82" s="2"/>
      <c r="F82" s="91"/>
      <c r="G82" s="8" t="s">
        <v>33</v>
      </c>
      <c r="H82" s="70">
        <f>VLOOKUP(G82,List!B:C,2,0)</f>
        <v>202</v>
      </c>
      <c r="I82" s="71" t="s">
        <v>61</v>
      </c>
      <c r="J82" s="65"/>
      <c r="K82" s="70" t="str">
        <f>VLOOKUP(G82,List!B:E,4,0)</f>
        <v>dcsm-EF_MEA_HV_OFF</v>
      </c>
      <c r="L82" s="70">
        <f>VLOOKUP(G82,List!B:G,6,0)</f>
        <v>20</v>
      </c>
      <c r="M82" s="72">
        <f t="shared" si="27"/>
        <v>45097.184560185182</v>
      </c>
      <c r="N82" t="str">
        <f t="shared" si="30"/>
        <v>0000    CALL dcsm-EF_MEA_HV_OFF -Run</v>
      </c>
    </row>
    <row r="83" spans="1:14" ht="18.600000000000001" thickBot="1" x14ac:dyDescent="0.5">
      <c r="A83" s="16"/>
      <c r="B83" s="17"/>
      <c r="C83" s="18">
        <v>45097.190567129626</v>
      </c>
      <c r="D83" s="18">
        <f>C83+H83/3600/24</f>
        <v>45097.204456018517</v>
      </c>
      <c r="E83" s="19" t="s">
        <v>459</v>
      </c>
      <c r="F83" s="20"/>
      <c r="G83" s="21">
        <f>(C84-D82)*24*3600</f>
        <v>1800.0000002095476</v>
      </c>
      <c r="H83" s="73">
        <v>1200</v>
      </c>
      <c r="I83" s="22" t="s">
        <v>61</v>
      </c>
      <c r="J83" s="17"/>
      <c r="K83" s="73"/>
      <c r="L83" s="73" t="e">
        <f>VLOOKUP(G83,List!B:G,6,0)</f>
        <v>#N/A</v>
      </c>
      <c r="M83" s="74">
        <f t="shared" si="27"/>
        <v>45097.186898148146</v>
      </c>
      <c r="N83" t="str">
        <f>"0000    WAIT_SEC  "&amp;TEXT(G83,"#0")</f>
        <v>0000    WAIT_SEC  1800</v>
      </c>
    </row>
    <row r="84" spans="1:14" x14ac:dyDescent="0.45">
      <c r="C84" s="13">
        <f>D83+10/60/24</f>
        <v>45097.211400462962</v>
      </c>
      <c r="D84" s="14">
        <f t="shared" si="11"/>
        <v>45097.214525462965</v>
      </c>
      <c r="E84" s="24"/>
      <c r="F84" s="88" t="s">
        <v>5</v>
      </c>
      <c r="G84" s="26" t="s">
        <v>6</v>
      </c>
      <c r="H84" s="2">
        <f>VLOOKUP(G84,List!B:C,2,0)</f>
        <v>270</v>
      </c>
      <c r="I84" s="25"/>
      <c r="K84" s="2" t="str">
        <f>VLOOKUP(G84,List!B:E,4,0)</f>
        <v>dcsm-EF_HEPE_HV_ON_OBS_START</v>
      </c>
      <c r="L84" s="2">
        <f>VLOOKUP(G84,List!B:G,6,0)</f>
        <v>6</v>
      </c>
      <c r="M84" s="14">
        <f t="shared" si="27"/>
        <v>45097.207731481481</v>
      </c>
      <c r="N84" t="str">
        <f>+"0000    CALL "&amp;K84&amp;" -Run"</f>
        <v>0000    CALL dcsm-EF_HEPE_HV_ON_OBS_START -Run</v>
      </c>
    </row>
    <row r="85" spans="1:14" x14ac:dyDescent="0.45">
      <c r="C85" s="13">
        <f>D84</f>
        <v>45097.214525462965</v>
      </c>
      <c r="D85" s="13">
        <f t="shared" si="11"/>
        <v>45097.218506944446</v>
      </c>
      <c r="E85" s="2"/>
      <c r="F85" s="88"/>
      <c r="G85" s="2" t="s">
        <v>439</v>
      </c>
      <c r="H85" s="2">
        <f>VLOOKUP(G85,List!B:C,2,0)</f>
        <v>344</v>
      </c>
      <c r="I85" s="15"/>
      <c r="K85" s="2" t="str">
        <f>VLOOKUP(G85,List!B:E,4,0)</f>
        <v>dcsm-EF_ENA_HV_ON_MASS_PECM4881</v>
      </c>
      <c r="L85" s="2">
        <f>VLOOKUP(G85,List!B:G,6,0)</f>
        <v>18</v>
      </c>
      <c r="M85" s="14">
        <f t="shared" si="27"/>
        <v>45097.210856481484</v>
      </c>
      <c r="N85" t="str">
        <f t="shared" ref="N85:N89" si="33">+"0000    CALL "&amp;K85&amp;" -Run"</f>
        <v>0000    CALL dcsm-EF_ENA_HV_ON_MASS_PECM4881 -Run</v>
      </c>
    </row>
    <row r="86" spans="1:14" x14ac:dyDescent="0.45">
      <c r="C86" s="13">
        <f t="shared" ref="C86:C90" si="34">D85</f>
        <v>45097.218506944446</v>
      </c>
      <c r="D86" s="13">
        <f t="shared" si="11"/>
        <v>45097.221539351856</v>
      </c>
      <c r="E86" s="2"/>
      <c r="F86" s="88"/>
      <c r="G86" s="15" t="s">
        <v>448</v>
      </c>
      <c r="H86" s="2">
        <f>VLOOKUP(G86,List!B:C,2,0)</f>
        <v>262</v>
      </c>
      <c r="I86" s="15" t="s">
        <v>61</v>
      </c>
      <c r="K86" s="2" t="str">
        <f>VLOOKUP(G86,List!B:E,4,0)</f>
        <v>dcsm-EF_MIA_HV_ON_SW_RC</v>
      </c>
      <c r="L86" s="2">
        <f>VLOOKUP(G86,List!B:G,6,0)</f>
        <v>7</v>
      </c>
      <c r="M86" s="14">
        <f t="shared" si="27"/>
        <v>45097.214837962965</v>
      </c>
      <c r="N86" t="str">
        <f t="shared" si="33"/>
        <v>0000    CALL dcsm-EF_MIA_HV_ON_SW_RC -Run</v>
      </c>
    </row>
    <row r="87" spans="1:14" x14ac:dyDescent="0.45">
      <c r="C87" s="13">
        <f t="shared" si="34"/>
        <v>45097.221539351856</v>
      </c>
      <c r="D87" s="13">
        <f t="shared" ref="D87:D103" si="35">C87+H87/3600/24</f>
        <v>45097.24186342593</v>
      </c>
      <c r="E87" s="2"/>
      <c r="F87" s="88"/>
      <c r="G87" s="2" t="s">
        <v>31</v>
      </c>
      <c r="H87" s="2">
        <f>VLOOKUP(G87,List!B:C,2,0)</f>
        <v>1756</v>
      </c>
      <c r="I87" s="15" t="s">
        <v>61</v>
      </c>
      <c r="K87" s="2" t="str">
        <f>VLOOKUP(G87,List!B:E,4,0)</f>
        <v>dcsm-EF_MEA_HV_ON</v>
      </c>
      <c r="L87" s="2">
        <v>0</v>
      </c>
      <c r="M87" s="14">
        <f t="shared" si="27"/>
        <v>45097.217870370376</v>
      </c>
      <c r="N87" t="str">
        <f t="shared" si="33"/>
        <v>0000    CALL dcsm-EF_MEA_HV_ON -Run</v>
      </c>
    </row>
    <row r="88" spans="1:14" x14ac:dyDescent="0.45">
      <c r="C88" s="13">
        <f t="shared" si="34"/>
        <v>45097.24186342593</v>
      </c>
      <c r="D88" s="13">
        <f t="shared" si="35"/>
        <v>45097.270925925928</v>
      </c>
      <c r="E88" s="2"/>
      <c r="F88" s="88"/>
      <c r="G88" s="76" t="s">
        <v>463</v>
      </c>
      <c r="H88" s="2">
        <f>VLOOKUP(G88,List!B:C,2,0)</f>
        <v>2511</v>
      </c>
      <c r="I88" s="15" t="s">
        <v>60</v>
      </c>
      <c r="K88" s="2" t="str">
        <f>VLOOKUP(G88,List!B:E,4,0)</f>
        <v>dcsm-EF_MSA_OCL_HV_ON</v>
      </c>
      <c r="L88" s="2">
        <f>VLOOKUP(G88,List!B:G,6,0)</f>
        <v>5</v>
      </c>
      <c r="M88" s="14">
        <f t="shared" si="27"/>
        <v>45097.23819444445</v>
      </c>
      <c r="N88" t="str">
        <f t="shared" si="33"/>
        <v>0000    CALL dcsm-EF_MSA_OCL_HV_ON -Run</v>
      </c>
    </row>
    <row r="89" spans="1:14" x14ac:dyDescent="0.45">
      <c r="C89" s="13">
        <f t="shared" si="34"/>
        <v>45097.270925925928</v>
      </c>
      <c r="D89" s="13">
        <f t="shared" si="35"/>
        <v>45097.271412037036</v>
      </c>
      <c r="E89" s="2"/>
      <c r="F89" s="15" t="s">
        <v>22</v>
      </c>
      <c r="G89" s="15" t="s">
        <v>23</v>
      </c>
      <c r="H89" s="2">
        <f>VLOOKUP(G89,List!B:C,2,0)</f>
        <v>42</v>
      </c>
      <c r="I89" s="15"/>
      <c r="K89" s="2" t="str">
        <f>VLOOKUP(G89,List!B:E,4,0)</f>
        <v>dcsm-EF_BUS_TLM_MODE_5</v>
      </c>
      <c r="L89" s="2">
        <f>VLOOKUP(G89,List!B:G,6,0)</f>
        <v>2</v>
      </c>
      <c r="M89" s="14">
        <f t="shared" si="27"/>
        <v>45097.267256944448</v>
      </c>
      <c r="N89" t="str">
        <f t="shared" si="33"/>
        <v>0000    CALL dcsm-EF_BUS_TLM_MODE_5 -Run</v>
      </c>
    </row>
    <row r="90" spans="1:14" x14ac:dyDescent="0.45">
      <c r="C90" s="27">
        <f t="shared" si="34"/>
        <v>45097.271412037036</v>
      </c>
      <c r="D90" s="27">
        <f>C91</f>
        <v>45097.513923611114</v>
      </c>
      <c r="E90" s="28" t="s">
        <v>440</v>
      </c>
      <c r="F90" s="29"/>
      <c r="G90" s="29"/>
      <c r="H90" s="30">
        <f>(D90-C90)*3600*24</f>
        <v>20953.000000258908</v>
      </c>
      <c r="I90" s="23"/>
      <c r="K90" s="64"/>
      <c r="L90" s="64">
        <v>0</v>
      </c>
      <c r="M90" s="75">
        <f t="shared" si="27"/>
        <v>45097.267743055556</v>
      </c>
      <c r="N90" t="str">
        <f>"0000    WAIT_SEC  "&amp;TEXT(H90,"#0")</f>
        <v>0000    WAIT_SEC  20953</v>
      </c>
    </row>
    <row r="91" spans="1:14" x14ac:dyDescent="0.45">
      <c r="C91" s="13">
        <f>D91-H91/3600/24</f>
        <v>45097.513923611114</v>
      </c>
      <c r="D91" s="13">
        <f>C92</f>
        <v>45097.514409722222</v>
      </c>
      <c r="E91" s="2"/>
      <c r="F91" s="15" t="s">
        <v>24</v>
      </c>
      <c r="G91" s="15" t="s">
        <v>25</v>
      </c>
      <c r="H91" s="2">
        <f>VLOOKUP(G91,List!B:C,2,0)</f>
        <v>42</v>
      </c>
      <c r="I91" s="15" t="s">
        <v>61</v>
      </c>
      <c r="K91" s="2" t="str">
        <f>VLOOKUP(G91,List!B:E,4,0)</f>
        <v>dcsm-EF_BUS_TLM_MODE_10</v>
      </c>
      <c r="L91" s="2">
        <f>VLOOKUP(G91,List!B:G,6,0)</f>
        <v>2</v>
      </c>
      <c r="M91" s="14">
        <f t="shared" si="27"/>
        <v>45097.510254629633</v>
      </c>
      <c r="N91" t="str">
        <f t="shared" ref="N91:N96" si="36">+"0000    CALL "&amp;K91&amp;" -Run"</f>
        <v>0000    CALL dcsm-EF_BUS_TLM_MODE_10 -Run</v>
      </c>
    </row>
    <row r="92" spans="1:14" x14ac:dyDescent="0.45">
      <c r="C92" s="13">
        <f>D92-H92/3600/24</f>
        <v>45097.514409722222</v>
      </c>
      <c r="D92" s="13">
        <f>C93</f>
        <v>45097.516608796293</v>
      </c>
      <c r="E92" s="2"/>
      <c r="F92" s="91" t="s">
        <v>7</v>
      </c>
      <c r="G92" s="15" t="s">
        <v>8</v>
      </c>
      <c r="H92" s="2">
        <f>VLOOKUP(G92,List!B:C,2,0)</f>
        <v>190</v>
      </c>
      <c r="I92" s="15" t="s">
        <v>61</v>
      </c>
      <c r="K92" s="2" t="str">
        <f>VLOOKUP(G92,List!B:E,4,0)</f>
        <v>dcsm-EF_HEPE_HV_OFF_OBS_OFF</v>
      </c>
      <c r="L92" s="2">
        <f>VLOOKUP(G92,List!B:G,6,0)</f>
        <v>5</v>
      </c>
      <c r="M92" s="14">
        <f t="shared" si="27"/>
        <v>45097.510740740741</v>
      </c>
      <c r="N92" t="str">
        <f t="shared" si="36"/>
        <v>0000    CALL dcsm-EF_HEPE_HV_OFF_OBS_OFF -Run</v>
      </c>
    </row>
    <row r="93" spans="1:14" x14ac:dyDescent="0.45">
      <c r="C93" s="13">
        <f t="shared" ref="C93:C95" si="37">D93-H93/3600/24</f>
        <v>45097.516608796293</v>
      </c>
      <c r="D93" s="13">
        <f t="shared" ref="D93:D96" si="38">C94</f>
        <v>45097.518900462957</v>
      </c>
      <c r="E93" s="2"/>
      <c r="F93" s="91"/>
      <c r="G93" s="15" t="s">
        <v>9</v>
      </c>
      <c r="H93" s="2">
        <f>VLOOKUP(G93,List!B:C,2,0)</f>
        <v>198</v>
      </c>
      <c r="I93" s="15" t="s">
        <v>61</v>
      </c>
      <c r="K93" s="2" t="str">
        <f>VLOOKUP(G93,List!B:E,4,0)</f>
        <v>dcsm-EF_ENA_HV_OFF</v>
      </c>
      <c r="L93" s="2">
        <f>VLOOKUP(G93,List!B:G,6,0)</f>
        <v>4</v>
      </c>
      <c r="M93" s="14">
        <f t="shared" si="27"/>
        <v>45097.512939814813</v>
      </c>
      <c r="N93" t="str">
        <f t="shared" si="36"/>
        <v>0000    CALL dcsm-EF_ENA_HV_OFF -Run</v>
      </c>
    </row>
    <row r="94" spans="1:14" x14ac:dyDescent="0.45">
      <c r="C94" s="13">
        <f>D94-H94/3600/24</f>
        <v>45097.518900462957</v>
      </c>
      <c r="D94" s="13">
        <f t="shared" si="38"/>
        <v>45097.520868055552</v>
      </c>
      <c r="E94" s="2"/>
      <c r="F94" s="91"/>
      <c r="G94" s="76" t="s">
        <v>464</v>
      </c>
      <c r="H94" s="2">
        <f>VLOOKUP(G94,List!B:C,2,0)</f>
        <v>170</v>
      </c>
      <c r="I94" s="15" t="s">
        <v>61</v>
      </c>
      <c r="K94" s="2" t="str">
        <f>VLOOKUP(G94,List!B:E,4,0)</f>
        <v>dcsm-EF_MSA_OCL_HV_OFF</v>
      </c>
      <c r="L94" s="2">
        <f>VLOOKUP(G94,List!B:G,6,0)</f>
        <v>3</v>
      </c>
      <c r="M94" s="14">
        <f t="shared" si="27"/>
        <v>45097.515231481477</v>
      </c>
      <c r="N94" t="str">
        <f t="shared" si="36"/>
        <v>0000    CALL dcsm-EF_MSA_OCL_HV_OFF -Run</v>
      </c>
    </row>
    <row r="95" spans="1:14" x14ac:dyDescent="0.45">
      <c r="C95" s="13">
        <f t="shared" si="37"/>
        <v>45097.520868055552</v>
      </c>
      <c r="D95" s="13">
        <f t="shared" si="38"/>
        <v>45097.521562499998</v>
      </c>
      <c r="E95" s="2"/>
      <c r="F95" s="91"/>
      <c r="G95" s="15" t="s">
        <v>10</v>
      </c>
      <c r="H95" s="2">
        <f>VLOOKUP(G95,List!B:C,2,0)</f>
        <v>60</v>
      </c>
      <c r="I95" s="15" t="s">
        <v>61</v>
      </c>
      <c r="K95" s="2" t="str">
        <f>VLOOKUP(G95,List!B:E,4,0)</f>
        <v>dcsm-EF_MIA_HV_OFF</v>
      </c>
      <c r="L95" s="2">
        <f>VLOOKUP(G95,List!B:G,6,0)</f>
        <v>1</v>
      </c>
      <c r="M95" s="14">
        <f t="shared" si="27"/>
        <v>45097.517199074071</v>
      </c>
      <c r="N95" t="str">
        <f t="shared" si="36"/>
        <v>0000    CALL dcsm-EF_MIA_HV_OFF -Run</v>
      </c>
    </row>
    <row r="96" spans="1:14" ht="18.600000000000001" thickBot="1" x14ac:dyDescent="0.5">
      <c r="C96" s="13">
        <f>D96-H96/3600/24</f>
        <v>45097.521562499998</v>
      </c>
      <c r="D96" s="13">
        <f t="shared" si="38"/>
        <v>45097.523900462962</v>
      </c>
      <c r="E96" s="2"/>
      <c r="F96" s="91"/>
      <c r="G96" s="8" t="s">
        <v>33</v>
      </c>
      <c r="H96" s="70">
        <f>VLOOKUP(G96,List!B:C,2,0)</f>
        <v>202</v>
      </c>
      <c r="I96" s="71" t="s">
        <v>61</v>
      </c>
      <c r="J96" s="65"/>
      <c r="K96" s="70" t="str">
        <f>VLOOKUP(G96,List!B:E,4,0)</f>
        <v>dcsm-EF_MEA_HV_OFF</v>
      </c>
      <c r="L96" s="70">
        <f>VLOOKUP(G96,List!B:G,6,0)</f>
        <v>20</v>
      </c>
      <c r="M96" s="72">
        <f t="shared" si="27"/>
        <v>45097.517893518518</v>
      </c>
      <c r="N96" t="str">
        <f t="shared" si="36"/>
        <v>0000    CALL dcsm-EF_MEA_HV_OFF -Run</v>
      </c>
    </row>
    <row r="97" spans="1:14" ht="18.600000000000001" thickBot="1" x14ac:dyDescent="0.5">
      <c r="A97" s="16"/>
      <c r="B97" s="17"/>
      <c r="C97" s="18">
        <v>45097.523900462962</v>
      </c>
      <c r="D97" s="18">
        <f>C97+H97/3600/24</f>
        <v>45097.537789351853</v>
      </c>
      <c r="E97" s="19" t="s">
        <v>460</v>
      </c>
      <c r="F97" s="20"/>
      <c r="G97" s="21">
        <f>(C98-D96)*24*3600</f>
        <v>1800.0000002095476</v>
      </c>
      <c r="H97" s="73">
        <v>1200</v>
      </c>
      <c r="I97" s="22" t="s">
        <v>61</v>
      </c>
      <c r="J97" s="17"/>
      <c r="K97" s="73"/>
      <c r="L97" s="73" t="e">
        <f>VLOOKUP(G97,List!B:G,6,0)</f>
        <v>#N/A</v>
      </c>
      <c r="M97" s="74">
        <f t="shared" si="27"/>
        <v>45097.520231481481</v>
      </c>
      <c r="N97" t="str">
        <f>"0000    WAIT_SEC  "&amp;TEXT(G97,"#0")</f>
        <v>0000    WAIT_SEC  1800</v>
      </c>
    </row>
    <row r="98" spans="1:14" x14ac:dyDescent="0.45">
      <c r="C98" s="13">
        <f>D97+10/60/24</f>
        <v>45097.544733796298</v>
      </c>
      <c r="D98" s="14">
        <f t="shared" si="35"/>
        <v>45097.547858796301</v>
      </c>
      <c r="E98" s="24"/>
      <c r="F98" s="88" t="s">
        <v>5</v>
      </c>
      <c r="G98" s="26" t="s">
        <v>6</v>
      </c>
      <c r="H98" s="2">
        <f>VLOOKUP(G98,List!B:C,2,0)</f>
        <v>270</v>
      </c>
      <c r="I98" s="25"/>
      <c r="K98" s="2" t="str">
        <f>VLOOKUP(G98,List!B:E,4,0)</f>
        <v>dcsm-EF_HEPE_HV_ON_OBS_START</v>
      </c>
      <c r="L98" s="2">
        <f>VLOOKUP(G98,List!B:G,6,0)</f>
        <v>6</v>
      </c>
      <c r="M98" s="14">
        <f t="shared" si="27"/>
        <v>45097.541064814817</v>
      </c>
      <c r="N98" t="str">
        <f>+"0000    CALL "&amp;K98&amp;" -Run"</f>
        <v>0000    CALL dcsm-EF_HEPE_HV_ON_OBS_START -Run</v>
      </c>
    </row>
    <row r="99" spans="1:14" x14ac:dyDescent="0.45">
      <c r="C99" s="13">
        <f>D98</f>
        <v>45097.547858796301</v>
      </c>
      <c r="D99" s="13">
        <f t="shared" si="35"/>
        <v>45097.551840277782</v>
      </c>
      <c r="E99" s="2"/>
      <c r="F99" s="88"/>
      <c r="G99" s="2" t="s">
        <v>439</v>
      </c>
      <c r="H99" s="2">
        <f>VLOOKUP(G99,List!B:C,2,0)</f>
        <v>344</v>
      </c>
      <c r="I99" s="15"/>
      <c r="K99" s="2" t="str">
        <f>VLOOKUP(G99,List!B:E,4,0)</f>
        <v>dcsm-EF_ENA_HV_ON_MASS_PECM4881</v>
      </c>
      <c r="L99" s="2">
        <f>VLOOKUP(G99,List!B:G,6,0)</f>
        <v>18</v>
      </c>
      <c r="M99" s="14">
        <f t="shared" si="27"/>
        <v>45097.54418981482</v>
      </c>
      <c r="N99" t="str">
        <f t="shared" ref="N99:N103" si="39">+"0000    CALL "&amp;K99&amp;" -Run"</f>
        <v>0000    CALL dcsm-EF_ENA_HV_ON_MASS_PECM4881 -Run</v>
      </c>
    </row>
    <row r="100" spans="1:14" x14ac:dyDescent="0.45">
      <c r="C100" s="13">
        <f t="shared" ref="C100:C104" si="40">D99</f>
        <v>45097.551840277782</v>
      </c>
      <c r="D100" s="13">
        <f t="shared" si="35"/>
        <v>45097.554872685192</v>
      </c>
      <c r="E100" s="2"/>
      <c r="F100" s="88"/>
      <c r="G100" s="15" t="s">
        <v>448</v>
      </c>
      <c r="H100" s="2">
        <f>VLOOKUP(G100,List!B:C,2,0)</f>
        <v>262</v>
      </c>
      <c r="I100" s="15" t="s">
        <v>61</v>
      </c>
      <c r="K100" s="2" t="str">
        <f>VLOOKUP(G100,List!B:E,4,0)</f>
        <v>dcsm-EF_MIA_HV_ON_SW_RC</v>
      </c>
      <c r="L100" s="2">
        <f>VLOOKUP(G100,List!B:G,6,0)</f>
        <v>7</v>
      </c>
      <c r="M100" s="14">
        <f t="shared" si="27"/>
        <v>45097.548171296301</v>
      </c>
      <c r="N100" t="str">
        <f t="shared" si="39"/>
        <v>0000    CALL dcsm-EF_MIA_HV_ON_SW_RC -Run</v>
      </c>
    </row>
    <row r="101" spans="1:14" x14ac:dyDescent="0.45">
      <c r="C101" s="13">
        <f t="shared" si="40"/>
        <v>45097.554872685192</v>
      </c>
      <c r="D101" s="13">
        <f t="shared" si="35"/>
        <v>45097.575196759266</v>
      </c>
      <c r="E101" s="2"/>
      <c r="F101" s="88"/>
      <c r="G101" s="2" t="s">
        <v>31</v>
      </c>
      <c r="H101" s="2">
        <f>VLOOKUP(G101,List!B:C,2,0)</f>
        <v>1756</v>
      </c>
      <c r="I101" s="15" t="s">
        <v>61</v>
      </c>
      <c r="K101" s="2" t="str">
        <f>VLOOKUP(G101,List!B:E,4,0)</f>
        <v>dcsm-EF_MEA_HV_ON</v>
      </c>
      <c r="L101" s="2">
        <v>0</v>
      </c>
      <c r="M101" s="14">
        <f t="shared" si="27"/>
        <v>45097.551203703712</v>
      </c>
      <c r="N101" t="str">
        <f t="shared" si="39"/>
        <v>0000    CALL dcsm-EF_MEA_HV_ON -Run</v>
      </c>
    </row>
    <row r="102" spans="1:14" x14ac:dyDescent="0.45">
      <c r="C102" s="13">
        <f t="shared" si="40"/>
        <v>45097.575196759266</v>
      </c>
      <c r="D102" s="13">
        <f t="shared" si="35"/>
        <v>45097.604259259264</v>
      </c>
      <c r="E102" s="2"/>
      <c r="F102" s="88"/>
      <c r="G102" s="76" t="s">
        <v>463</v>
      </c>
      <c r="H102" s="2">
        <f>VLOOKUP(G102,List!B:C,2,0)</f>
        <v>2511</v>
      </c>
      <c r="I102" s="15" t="s">
        <v>60</v>
      </c>
      <c r="K102" s="2" t="str">
        <f>VLOOKUP(G102,List!B:E,4,0)</f>
        <v>dcsm-EF_MSA_OCL_HV_ON</v>
      </c>
      <c r="L102" s="2">
        <f>VLOOKUP(G102,List!B:G,6,0)</f>
        <v>5</v>
      </c>
      <c r="M102" s="14">
        <f t="shared" si="27"/>
        <v>45097.571527777785</v>
      </c>
      <c r="N102" t="str">
        <f t="shared" si="39"/>
        <v>0000    CALL dcsm-EF_MSA_OCL_HV_ON -Run</v>
      </c>
    </row>
    <row r="103" spans="1:14" x14ac:dyDescent="0.45">
      <c r="C103" s="13">
        <f t="shared" si="40"/>
        <v>45097.604259259264</v>
      </c>
      <c r="D103" s="13">
        <f t="shared" si="35"/>
        <v>45097.604745370372</v>
      </c>
      <c r="E103" s="2"/>
      <c r="F103" s="15" t="s">
        <v>22</v>
      </c>
      <c r="G103" s="15" t="s">
        <v>23</v>
      </c>
      <c r="H103" s="2">
        <f>VLOOKUP(G103,List!B:C,2,0)</f>
        <v>42</v>
      </c>
      <c r="I103" s="15"/>
      <c r="K103" s="2" t="str">
        <f>VLOOKUP(G103,List!B:E,4,0)</f>
        <v>dcsm-EF_BUS_TLM_MODE_5</v>
      </c>
      <c r="L103" s="2">
        <f>VLOOKUP(G103,List!B:G,6,0)</f>
        <v>2</v>
      </c>
      <c r="M103" s="14">
        <f t="shared" si="27"/>
        <v>45097.600590277783</v>
      </c>
      <c r="N103" t="str">
        <f t="shared" si="39"/>
        <v>0000    CALL dcsm-EF_BUS_TLM_MODE_5 -Run</v>
      </c>
    </row>
    <row r="104" spans="1:14" x14ac:dyDescent="0.45">
      <c r="C104" s="27">
        <f t="shared" si="40"/>
        <v>45097.604745370372</v>
      </c>
      <c r="D104" s="27">
        <f>C105</f>
        <v>45097.801666666666</v>
      </c>
      <c r="E104" s="28" t="s">
        <v>441</v>
      </c>
      <c r="F104" s="29"/>
      <c r="G104" s="29"/>
      <c r="H104" s="30">
        <f>(D104-C104)*3600*24</f>
        <v>17013.999999803491</v>
      </c>
      <c r="I104" s="23"/>
      <c r="K104" s="64"/>
      <c r="L104" s="64">
        <v>0</v>
      </c>
      <c r="M104" s="75">
        <f t="shared" si="27"/>
        <v>45097.601076388892</v>
      </c>
      <c r="N104" t="str">
        <f>"0000    WAIT_SEC  "&amp;TEXT(H104,"#0")</f>
        <v>0000    WAIT_SEC  17014</v>
      </c>
    </row>
    <row r="105" spans="1:14" x14ac:dyDescent="0.45">
      <c r="C105" s="13">
        <f>D105-H105/3600/24</f>
        <v>45097.801666666666</v>
      </c>
      <c r="D105" s="13">
        <f>C106</f>
        <v>45097.802152777775</v>
      </c>
      <c r="E105" s="2"/>
      <c r="F105" s="15" t="s">
        <v>24</v>
      </c>
      <c r="G105" s="15" t="s">
        <v>25</v>
      </c>
      <c r="H105" s="2">
        <f>VLOOKUP(G105,List!B:C,2,0)</f>
        <v>42</v>
      </c>
      <c r="I105" s="15" t="s">
        <v>61</v>
      </c>
      <c r="K105" s="2" t="str">
        <f>VLOOKUP(G105,List!B:E,4,0)</f>
        <v>dcsm-EF_BUS_TLM_MODE_10</v>
      </c>
      <c r="L105" s="2">
        <f>VLOOKUP(G105,List!B:G,6,0)</f>
        <v>2</v>
      </c>
      <c r="M105" s="14">
        <f t="shared" si="27"/>
        <v>45097.797997685186</v>
      </c>
      <c r="N105" t="str">
        <f t="shared" ref="N105:N110" si="41">+"0000    CALL "&amp;K105&amp;" -Run"</f>
        <v>0000    CALL dcsm-EF_BUS_TLM_MODE_10 -Run</v>
      </c>
    </row>
    <row r="106" spans="1:14" x14ac:dyDescent="0.45">
      <c r="C106" s="13">
        <f>D106-H106/3600/24</f>
        <v>45097.802152777775</v>
      </c>
      <c r="D106" s="13">
        <f>C107</f>
        <v>45097.804351851846</v>
      </c>
      <c r="E106" s="2"/>
      <c r="F106" s="91" t="s">
        <v>7</v>
      </c>
      <c r="G106" s="15" t="s">
        <v>8</v>
      </c>
      <c r="H106" s="2">
        <f>VLOOKUP(G106,List!B:C,2,0)</f>
        <v>190</v>
      </c>
      <c r="I106" s="15" t="s">
        <v>61</v>
      </c>
      <c r="K106" s="2" t="str">
        <f>VLOOKUP(G106,List!B:E,4,0)</f>
        <v>dcsm-EF_HEPE_HV_OFF_OBS_OFF</v>
      </c>
      <c r="L106" s="2">
        <f>VLOOKUP(G106,List!B:G,6,0)</f>
        <v>5</v>
      </c>
      <c r="M106" s="14">
        <f t="shared" si="27"/>
        <v>45097.798483796294</v>
      </c>
      <c r="N106" t="str">
        <f t="shared" si="41"/>
        <v>0000    CALL dcsm-EF_HEPE_HV_OFF_OBS_OFF -Run</v>
      </c>
    </row>
    <row r="107" spans="1:14" x14ac:dyDescent="0.45">
      <c r="C107" s="13">
        <f t="shared" ref="C107:C109" si="42">D107-H107/3600/24</f>
        <v>45097.804351851846</v>
      </c>
      <c r="D107" s="13">
        <f t="shared" ref="D107:D121" si="43">C108</f>
        <v>45097.80664351851</v>
      </c>
      <c r="E107" s="2"/>
      <c r="F107" s="91"/>
      <c r="G107" s="15" t="s">
        <v>9</v>
      </c>
      <c r="H107" s="2">
        <f>VLOOKUP(G107,List!B:C,2,0)</f>
        <v>198</v>
      </c>
      <c r="I107" s="15" t="s">
        <v>61</v>
      </c>
      <c r="K107" s="2" t="str">
        <f>VLOOKUP(G107,List!B:E,4,0)</f>
        <v>dcsm-EF_ENA_HV_OFF</v>
      </c>
      <c r="L107" s="2">
        <f>VLOOKUP(G107,List!B:G,6,0)</f>
        <v>4</v>
      </c>
      <c r="M107" s="14">
        <f t="shared" si="27"/>
        <v>45097.800682870366</v>
      </c>
      <c r="N107" t="str">
        <f t="shared" si="41"/>
        <v>0000    CALL dcsm-EF_ENA_HV_OFF -Run</v>
      </c>
    </row>
    <row r="108" spans="1:14" x14ac:dyDescent="0.45">
      <c r="C108" s="13">
        <f>D108-H108/3600/24</f>
        <v>45097.80664351851</v>
      </c>
      <c r="D108" s="13">
        <f t="shared" si="43"/>
        <v>45097.808611111104</v>
      </c>
      <c r="E108" s="2"/>
      <c r="F108" s="91"/>
      <c r="G108" s="76" t="s">
        <v>464</v>
      </c>
      <c r="H108" s="2">
        <f>VLOOKUP(G108,List!B:C,2,0)</f>
        <v>170</v>
      </c>
      <c r="I108" s="15" t="s">
        <v>61</v>
      </c>
      <c r="K108" s="2" t="str">
        <f>VLOOKUP(G108,List!B:E,4,0)</f>
        <v>dcsm-EF_MSA_OCL_HV_OFF</v>
      </c>
      <c r="L108" s="2">
        <f>VLOOKUP(G108,List!B:G,6,0)</f>
        <v>3</v>
      </c>
      <c r="M108" s="14">
        <f t="shared" si="27"/>
        <v>45097.80297453703</v>
      </c>
      <c r="N108" t="str">
        <f t="shared" si="41"/>
        <v>0000    CALL dcsm-EF_MSA_OCL_HV_OFF -Run</v>
      </c>
    </row>
    <row r="109" spans="1:14" x14ac:dyDescent="0.45">
      <c r="C109" s="13">
        <f t="shared" si="42"/>
        <v>45097.808611111104</v>
      </c>
      <c r="D109" s="13">
        <f t="shared" si="43"/>
        <v>45097.809305555551</v>
      </c>
      <c r="E109" s="2"/>
      <c r="F109" s="91"/>
      <c r="G109" s="15" t="s">
        <v>10</v>
      </c>
      <c r="H109" s="2">
        <f>VLOOKUP(G109,List!B:C,2,0)</f>
        <v>60</v>
      </c>
      <c r="I109" s="15" t="s">
        <v>61</v>
      </c>
      <c r="K109" s="2" t="str">
        <f>VLOOKUP(G109,List!B:E,4,0)</f>
        <v>dcsm-EF_MIA_HV_OFF</v>
      </c>
      <c r="L109" s="2">
        <f>VLOOKUP(G109,List!B:G,6,0)</f>
        <v>1</v>
      </c>
      <c r="M109" s="14">
        <f t="shared" si="27"/>
        <v>45097.804942129624</v>
      </c>
      <c r="N109" t="str">
        <f t="shared" si="41"/>
        <v>0000    CALL dcsm-EF_MIA_HV_OFF -Run</v>
      </c>
    </row>
    <row r="110" spans="1:14" ht="18.600000000000001" thickBot="1" x14ac:dyDescent="0.5">
      <c r="C110" s="13">
        <f>D110-H110/3600/24</f>
        <v>45097.809305555551</v>
      </c>
      <c r="D110" s="13">
        <f t="shared" si="43"/>
        <v>45097.811736111107</v>
      </c>
      <c r="E110" s="2"/>
      <c r="F110" s="91"/>
      <c r="G110" s="8" t="s">
        <v>447</v>
      </c>
      <c r="H110" s="70">
        <f>VLOOKUP(G110,List!B:C,2,0)</f>
        <v>210</v>
      </c>
      <c r="I110" s="71" t="s">
        <v>61</v>
      </c>
      <c r="J110" s="65"/>
      <c r="K110" s="70" t="str">
        <f>VLOOKUP(G110,List!B:E,4,0)</f>
        <v>dcsm-EF_MEA_HV_SCAN_OFF</v>
      </c>
      <c r="L110" s="70">
        <f>VLOOKUP(G110,List!B:G,6,0)</f>
        <v>24</v>
      </c>
      <c r="M110" s="72">
        <f t="shared" si="27"/>
        <v>45097.80563657407</v>
      </c>
      <c r="N110" t="str">
        <f t="shared" si="41"/>
        <v>0000    CALL dcsm-EF_MEA_HV_SCAN_OFF -Run</v>
      </c>
    </row>
    <row r="111" spans="1:14" x14ac:dyDescent="0.45">
      <c r="A111" s="31"/>
      <c r="B111" s="32"/>
      <c r="C111" s="13">
        <f t="shared" ref="C111:C121" si="44">D111-H111/3600/24</f>
        <v>45097.811736111107</v>
      </c>
      <c r="D111" s="13">
        <f t="shared" si="43"/>
        <v>45097.812546296293</v>
      </c>
      <c r="E111" s="2"/>
      <c r="F111" s="88" t="s">
        <v>11</v>
      </c>
      <c r="G111" s="15" t="s">
        <v>12</v>
      </c>
      <c r="H111" s="2">
        <f>VLOOKUP(G111,List!B:C,2,0)</f>
        <v>70</v>
      </c>
      <c r="I111" s="33"/>
      <c r="K111" s="2" t="str">
        <f>VLOOKUP(G111,List!B:E,4,0)</f>
        <v>dcsm-EF_HEPE_OFF_STOP</v>
      </c>
      <c r="L111" s="2">
        <f>VLOOKUP(G111,List!B:G,6,0)</f>
        <v>4</v>
      </c>
      <c r="M111" s="14">
        <f t="shared" si="27"/>
        <v>45097.808067129627</v>
      </c>
      <c r="N111" t="str">
        <f>+"0000    CALL "&amp;K111&amp;" -Run"</f>
        <v>0000    CALL dcsm-EF_HEPE_OFF_STOP -Run</v>
      </c>
    </row>
    <row r="112" spans="1:14" x14ac:dyDescent="0.45">
      <c r="A112" s="31"/>
      <c r="B112" s="32"/>
      <c r="C112" s="13">
        <f t="shared" si="44"/>
        <v>45097.812546296293</v>
      </c>
      <c r="D112" s="13">
        <f t="shared" si="43"/>
        <v>45097.814398148148</v>
      </c>
      <c r="E112" s="2"/>
      <c r="F112" s="88"/>
      <c r="G112" s="15" t="s">
        <v>13</v>
      </c>
      <c r="H112" s="2">
        <f>VLOOKUP(G112,List!B:C,2,0)</f>
        <v>160</v>
      </c>
      <c r="I112" s="33"/>
      <c r="K112" s="2" t="str">
        <f>VLOOKUP(G112,List!B:E,4,0)</f>
        <v>dcsm-EF_MIA_OFF</v>
      </c>
      <c r="L112" s="2">
        <f>VLOOKUP(G112,List!B:G,6,0)</f>
        <v>4</v>
      </c>
      <c r="M112" s="14">
        <f t="shared" si="27"/>
        <v>45097.808877314812</v>
      </c>
      <c r="N112" t="str">
        <f t="shared" ref="N112:N121" si="45">+"0000    CALL "&amp;K112&amp;" -Run"</f>
        <v>0000    CALL dcsm-EF_MIA_OFF -Run</v>
      </c>
    </row>
    <row r="113" spans="1:14" x14ac:dyDescent="0.45">
      <c r="A113" s="31"/>
      <c r="B113" s="32"/>
      <c r="C113" s="13">
        <f t="shared" si="44"/>
        <v>45097.814398148148</v>
      </c>
      <c r="D113" s="13">
        <f t="shared" si="43"/>
        <v>45097.815416666665</v>
      </c>
      <c r="E113" s="2"/>
      <c r="F113" s="88"/>
      <c r="G113" s="15" t="s">
        <v>14</v>
      </c>
      <c r="H113" s="2">
        <f>VLOOKUP(G113,List!B:C,2,0)</f>
        <v>88</v>
      </c>
      <c r="I113" s="33"/>
      <c r="K113" s="2" t="str">
        <f>VLOOKUP(G113,List!B:E,4,0)</f>
        <v>dcsm-EF_ENA_power_OFF</v>
      </c>
      <c r="L113" s="2">
        <f>VLOOKUP(G113,List!B:G,6,0)</f>
        <v>4</v>
      </c>
      <c r="M113" s="14">
        <f t="shared" si="27"/>
        <v>45097.810729166667</v>
      </c>
      <c r="N113" t="str">
        <f t="shared" si="45"/>
        <v>0000    CALL dcsm-EF_ENA_power_OFF -Run</v>
      </c>
    </row>
    <row r="114" spans="1:14" x14ac:dyDescent="0.45">
      <c r="A114" s="31"/>
      <c r="B114" s="32"/>
      <c r="C114" s="13">
        <f t="shared" si="44"/>
        <v>45097.815416666665</v>
      </c>
      <c r="D114" s="13">
        <f t="shared" si="43"/>
        <v>45097.817314814813</v>
      </c>
      <c r="E114" s="2"/>
      <c r="F114" s="88"/>
      <c r="G114" s="15" t="s">
        <v>15</v>
      </c>
      <c r="H114" s="2">
        <f>VLOOKUP(G114,List!B:C,2,0)</f>
        <v>164</v>
      </c>
      <c r="I114" s="33"/>
      <c r="K114" s="2" t="str">
        <f>VLOOKUP(G114,List!B:E,4,0)</f>
        <v>dcsm-EF_MEA_OFF</v>
      </c>
      <c r="L114" s="2">
        <f>VLOOKUP(G114,List!B:G,6,0)</f>
        <v>6</v>
      </c>
      <c r="M114" s="14">
        <f t="shared" si="27"/>
        <v>45097.811747685184</v>
      </c>
      <c r="N114" t="str">
        <f t="shared" si="45"/>
        <v>0000    CALL dcsm-EF_MEA_OFF -Run</v>
      </c>
    </row>
    <row r="115" spans="1:14" x14ac:dyDescent="0.45">
      <c r="C115" s="13">
        <f t="shared" si="44"/>
        <v>45097.817314814813</v>
      </c>
      <c r="D115" s="13">
        <f t="shared" si="43"/>
        <v>45097.817407407405</v>
      </c>
      <c r="E115" s="2"/>
      <c r="F115" s="88"/>
      <c r="G115" s="15" t="s">
        <v>16</v>
      </c>
      <c r="H115" s="2">
        <f>VLOOKUP(G115,List!B:C,2,0)</f>
        <v>8</v>
      </c>
      <c r="I115" s="15"/>
      <c r="K115" s="2" t="str">
        <f>VLOOKUP(G115,List!B:E,4,0)</f>
        <v>dcsm-EF_MGF_OFF</v>
      </c>
      <c r="L115" s="2">
        <f>VLOOKUP(G115,List!B:G,6,0)</f>
        <v>1</v>
      </c>
      <c r="M115" s="14">
        <f t="shared" si="27"/>
        <v>45097.813645833332</v>
      </c>
      <c r="N115" t="str">
        <f t="shared" si="45"/>
        <v>0000    CALL dcsm-EF_MGF_OFF -Run</v>
      </c>
    </row>
    <row r="116" spans="1:14" x14ac:dyDescent="0.45">
      <c r="C116" s="13">
        <f t="shared" si="44"/>
        <v>45097.817407407405</v>
      </c>
      <c r="D116" s="13">
        <f t="shared" si="43"/>
        <v>45097.818333333329</v>
      </c>
      <c r="E116" s="2"/>
      <c r="F116" s="88"/>
      <c r="G116" s="15" t="s">
        <v>17</v>
      </c>
      <c r="H116" s="2">
        <f>VLOOKUP(G116,List!B:C,2,0)</f>
        <v>80</v>
      </c>
      <c r="I116" s="15"/>
      <c r="K116" s="2" t="str">
        <f>VLOOKUP(G116,List!B:E,4,0)</f>
        <v>dcsm-EF_PWI_OFF</v>
      </c>
      <c r="L116" s="2">
        <f>VLOOKUP(G116,List!B:G,6,0)</f>
        <v>2</v>
      </c>
      <c r="M116" s="14">
        <f t="shared" si="27"/>
        <v>45097.813738425924</v>
      </c>
      <c r="N116" t="str">
        <f t="shared" si="45"/>
        <v>0000    CALL dcsm-EF_PWI_OFF -Run</v>
      </c>
    </row>
    <row r="117" spans="1:14" x14ac:dyDescent="0.45">
      <c r="C117" s="13">
        <f t="shared" si="44"/>
        <v>45097.818333333329</v>
      </c>
      <c r="D117" s="13">
        <f t="shared" si="43"/>
        <v>45097.818796296291</v>
      </c>
      <c r="E117" s="2"/>
      <c r="F117" s="88"/>
      <c r="G117" s="15" t="s">
        <v>27</v>
      </c>
      <c r="H117" s="2">
        <f>VLOOKUP(G117,List!B:C,2,0)</f>
        <v>40</v>
      </c>
      <c r="I117" s="15"/>
      <c r="K117" s="2" t="str">
        <f>VLOOKUP(G117,List!B:E,4,0)</f>
        <v>dcsm-EF_PME_OFF</v>
      </c>
      <c r="L117" s="2">
        <f>VLOOKUP(G117,List!B:G,6,0)</f>
        <v>1</v>
      </c>
      <c r="M117" s="14">
        <f t="shared" si="27"/>
        <v>45097.814664351848</v>
      </c>
      <c r="N117" t="str">
        <f t="shared" si="45"/>
        <v>0000    CALL dcsm-EF_PME_OFF -Run</v>
      </c>
    </row>
    <row r="118" spans="1:14" x14ac:dyDescent="0.45">
      <c r="C118" s="13">
        <f t="shared" si="44"/>
        <v>45097.818796296291</v>
      </c>
      <c r="D118" s="13">
        <f t="shared" si="43"/>
        <v>45097.821111111109</v>
      </c>
      <c r="E118" s="2"/>
      <c r="F118" s="88"/>
      <c r="G118" s="76" t="s">
        <v>462</v>
      </c>
      <c r="H118" s="2">
        <f>VLOOKUP(G118,List!B:C,2,0)</f>
        <v>200</v>
      </c>
      <c r="I118" s="15"/>
      <c r="K118" s="2" t="str">
        <f>VLOOKUP(G118,List!B:E,4,0)</f>
        <v>dcsm-EF_MSA_OCL_OFF</v>
      </c>
      <c r="L118" s="2">
        <f>VLOOKUP(G118,List!B:G,6,0)</f>
        <v>5</v>
      </c>
      <c r="M118" s="14">
        <f t="shared" si="27"/>
        <v>45097.815127314811</v>
      </c>
      <c r="N118" t="str">
        <f t="shared" si="45"/>
        <v>0000    CALL dcsm-EF_MSA_OCL_OFF -Run</v>
      </c>
    </row>
    <row r="119" spans="1:14" x14ac:dyDescent="0.45">
      <c r="C119" s="13">
        <f t="shared" si="44"/>
        <v>45097.821111111109</v>
      </c>
      <c r="D119" s="13">
        <f t="shared" si="43"/>
        <v>45097.822962962964</v>
      </c>
      <c r="E119" s="2"/>
      <c r="F119" s="90"/>
      <c r="G119" s="15" t="s">
        <v>35</v>
      </c>
      <c r="H119" s="2">
        <f>VLOOKUP(G119,List!B:C,2,0)</f>
        <v>160</v>
      </c>
      <c r="I119" s="15"/>
      <c r="K119" s="2" t="str">
        <f>VLOOKUP(G119,List!B:E,4,0)</f>
        <v>dcsm-EF_MDM_OFF</v>
      </c>
      <c r="L119" s="2">
        <f>VLOOKUP(G119,List!B:G,6,0)</f>
        <v>4</v>
      </c>
      <c r="M119" s="14">
        <f t="shared" si="27"/>
        <v>45097.817442129628</v>
      </c>
      <c r="N119" t="str">
        <f t="shared" si="45"/>
        <v>0000    CALL dcsm-EF_MDM_OFF -Run</v>
      </c>
    </row>
    <row r="120" spans="1:14" x14ac:dyDescent="0.45">
      <c r="C120" s="13">
        <f>D120-H120/3600/24</f>
        <v>45097.822962962964</v>
      </c>
      <c r="D120" s="13">
        <f t="shared" si="43"/>
        <v>45097.82435185185</v>
      </c>
      <c r="E120" s="2"/>
      <c r="F120" s="15" t="s">
        <v>19</v>
      </c>
      <c r="G120" s="15" t="s">
        <v>47</v>
      </c>
      <c r="H120" s="2">
        <f>VLOOKUP(G120,List!B:C,2,0)</f>
        <v>120</v>
      </c>
      <c r="I120" s="15"/>
      <c r="K120" s="2" t="str">
        <f>VLOOKUP(G120,List!B:E,4,0)</f>
        <v>dcsm-EF_MDP_POWEROFF</v>
      </c>
      <c r="L120" s="2">
        <f>VLOOKUP(G120,List!B:G,6,0)</f>
        <v>3</v>
      </c>
      <c r="M120" s="14">
        <f t="shared" si="27"/>
        <v>45097.819293981483</v>
      </c>
      <c r="N120" t="str">
        <f t="shared" si="45"/>
        <v>0000    CALL dcsm-EF_MDP_POWEROFF -Run</v>
      </c>
    </row>
    <row r="121" spans="1:14" ht="18.600000000000001" thickBot="1" x14ac:dyDescent="0.5">
      <c r="C121" s="13">
        <f t="shared" si="44"/>
        <v>45097.82435185185</v>
      </c>
      <c r="D121" s="13">
        <f t="shared" si="43"/>
        <v>45097.826898148145</v>
      </c>
      <c r="E121" s="2"/>
      <c r="F121" s="67" t="s">
        <v>20</v>
      </c>
      <c r="G121" s="68" t="s">
        <v>48</v>
      </c>
      <c r="H121" s="70">
        <f>VLOOKUP(G121,List!B:C,2,0)</f>
        <v>220</v>
      </c>
      <c r="I121" s="71"/>
      <c r="J121" s="65"/>
      <c r="K121" s="70" t="str">
        <f>VLOOKUP(G121,List!B:E,4,0)</f>
        <v>dcsm-EF_BUS_MONI_OFF</v>
      </c>
      <c r="L121" s="70">
        <f>VLOOKUP(G121,List!B:G,6,0)</f>
        <v>5</v>
      </c>
      <c r="M121" s="72">
        <f t="shared" si="27"/>
        <v>45097.82068287037</v>
      </c>
      <c r="N121" t="str">
        <f t="shared" si="45"/>
        <v>0000    CALL dcsm-EF_BUS_MONI_OFF -Run</v>
      </c>
    </row>
    <row r="122" spans="1:14" ht="18.600000000000001" thickBot="1" x14ac:dyDescent="0.5">
      <c r="A122" s="16"/>
      <c r="B122" s="17"/>
      <c r="C122" s="18">
        <v>45097.826898148145</v>
      </c>
      <c r="D122" s="18">
        <f>C122+H122/3600/24</f>
        <v>45097.840787037036</v>
      </c>
      <c r="E122" s="18"/>
      <c r="F122" s="20"/>
      <c r="G122" s="20" t="s">
        <v>159</v>
      </c>
      <c r="H122" s="69">
        <v>1200</v>
      </c>
      <c r="I122" s="65"/>
      <c r="J122" s="65"/>
      <c r="K122" s="70"/>
      <c r="L122" s="70" t="e">
        <f>VLOOKUP(G122,List!B:G,6,0)</f>
        <v>#N/A</v>
      </c>
      <c r="M122" s="72">
        <f t="shared" si="27"/>
        <v>45097.823229166665</v>
      </c>
      <c r="N122" t="s">
        <v>445</v>
      </c>
    </row>
    <row r="123" spans="1:14" x14ac:dyDescent="0.45">
      <c r="C123"/>
      <c r="D123"/>
    </row>
    <row r="124" spans="1:14" x14ac:dyDescent="0.45">
      <c r="C124"/>
      <c r="D124"/>
    </row>
    <row r="125" spans="1:14" x14ac:dyDescent="0.45">
      <c r="C125"/>
      <c r="D125"/>
    </row>
    <row r="126" spans="1:14" x14ac:dyDescent="0.45">
      <c r="C126"/>
      <c r="D126"/>
    </row>
    <row r="127" spans="1:14" x14ac:dyDescent="0.45">
      <c r="C127"/>
      <c r="D127"/>
    </row>
    <row r="128" spans="1:1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  <row r="487" spans="3:4" x14ac:dyDescent="0.45">
      <c r="C487"/>
      <c r="D487"/>
    </row>
    <row r="488" spans="3:4" x14ac:dyDescent="0.45">
      <c r="C488"/>
      <c r="D488"/>
    </row>
    <row r="489" spans="3:4" x14ac:dyDescent="0.45">
      <c r="C489"/>
      <c r="D489"/>
    </row>
    <row r="490" spans="3:4" x14ac:dyDescent="0.45">
      <c r="C490"/>
      <c r="D490"/>
    </row>
    <row r="491" spans="3:4" x14ac:dyDescent="0.45">
      <c r="C491"/>
      <c r="D491"/>
    </row>
    <row r="492" spans="3:4" x14ac:dyDescent="0.45">
      <c r="C492"/>
      <c r="D492"/>
    </row>
    <row r="493" spans="3:4" x14ac:dyDescent="0.45">
      <c r="C493"/>
      <c r="D493"/>
    </row>
    <row r="494" spans="3:4" x14ac:dyDescent="0.45">
      <c r="C494"/>
      <c r="D494"/>
    </row>
    <row r="495" spans="3:4" x14ac:dyDescent="0.45">
      <c r="C495"/>
      <c r="D495"/>
    </row>
  </sheetData>
  <mergeCells count="16">
    <mergeCell ref="F42:F46"/>
    <mergeCell ref="F98:F102"/>
    <mergeCell ref="F106:F110"/>
    <mergeCell ref="F111:F119"/>
    <mergeCell ref="A4:B4"/>
    <mergeCell ref="C4:D4"/>
    <mergeCell ref="F21:F26"/>
    <mergeCell ref="F28:F32"/>
    <mergeCell ref="F36:F40"/>
    <mergeCell ref="F92:F96"/>
    <mergeCell ref="F84:F88"/>
    <mergeCell ref="F50:F54"/>
    <mergeCell ref="F56:F60"/>
    <mergeCell ref="F64:F68"/>
    <mergeCell ref="F70:F74"/>
    <mergeCell ref="F78:F82"/>
  </mergeCells>
  <phoneticPr fontId="1"/>
  <conditionalFormatting sqref="H32:H34 H46:H48 H60:H62 H74:H76 H88:H90 H496:H1048576 H102:H104">
    <cfRule type="expression" dxfId="55" priority="725">
      <formula>$H32&gt;=86400</formula>
    </cfRule>
  </conditionalFormatting>
  <conditionalFormatting sqref="H6:H27">
    <cfRule type="expression" dxfId="54" priority="55">
      <formula>$H6&gt;=86400</formula>
    </cfRule>
  </conditionalFormatting>
  <conditionalFormatting sqref="H28:H30">
    <cfRule type="expression" dxfId="53" priority="54">
      <formula>$H28&gt;=86400</formula>
    </cfRule>
  </conditionalFormatting>
  <conditionalFormatting sqref="H31">
    <cfRule type="expression" dxfId="52" priority="53">
      <formula>$H31&gt;=86400</formula>
    </cfRule>
  </conditionalFormatting>
  <conditionalFormatting sqref="H35">
    <cfRule type="expression" dxfId="51" priority="52">
      <formula>$H35&gt;=86400</formula>
    </cfRule>
  </conditionalFormatting>
  <conditionalFormatting sqref="H36">
    <cfRule type="expression" dxfId="50" priority="51">
      <formula>$H36&gt;=86400</formula>
    </cfRule>
  </conditionalFormatting>
  <conditionalFormatting sqref="H37">
    <cfRule type="expression" dxfId="49" priority="50">
      <formula>$H37&gt;=86400</formula>
    </cfRule>
  </conditionalFormatting>
  <conditionalFormatting sqref="H38">
    <cfRule type="expression" dxfId="48" priority="49">
      <formula>$H38&gt;=86400</formula>
    </cfRule>
  </conditionalFormatting>
  <conditionalFormatting sqref="H39">
    <cfRule type="expression" dxfId="47" priority="48">
      <formula>$H39&gt;=86400</formula>
    </cfRule>
  </conditionalFormatting>
  <conditionalFormatting sqref="H40">
    <cfRule type="expression" dxfId="46" priority="47">
      <formula>$H40&gt;=86400</formula>
    </cfRule>
  </conditionalFormatting>
  <conditionalFormatting sqref="H41">
    <cfRule type="expression" dxfId="45" priority="46">
      <formula>$H41&gt;=86400</formula>
    </cfRule>
  </conditionalFormatting>
  <conditionalFormatting sqref="H42:H44">
    <cfRule type="expression" dxfId="44" priority="45">
      <formula>$H42&gt;=86400</formula>
    </cfRule>
  </conditionalFormatting>
  <conditionalFormatting sqref="H45">
    <cfRule type="expression" dxfId="43" priority="44">
      <formula>$H45&gt;=86400</formula>
    </cfRule>
  </conditionalFormatting>
  <conditionalFormatting sqref="H49">
    <cfRule type="expression" dxfId="42" priority="43">
      <formula>$H49&gt;=86400</formula>
    </cfRule>
  </conditionalFormatting>
  <conditionalFormatting sqref="H50">
    <cfRule type="expression" dxfId="41" priority="42">
      <formula>$H50&gt;=86400</formula>
    </cfRule>
  </conditionalFormatting>
  <conditionalFormatting sqref="H51">
    <cfRule type="expression" dxfId="40" priority="41">
      <formula>$H51&gt;=86400</formula>
    </cfRule>
  </conditionalFormatting>
  <conditionalFormatting sqref="H52">
    <cfRule type="expression" dxfId="39" priority="40">
      <formula>$H52&gt;=86400</formula>
    </cfRule>
  </conditionalFormatting>
  <conditionalFormatting sqref="H53">
    <cfRule type="expression" dxfId="38" priority="39">
      <formula>$H53&gt;=86400</formula>
    </cfRule>
  </conditionalFormatting>
  <conditionalFormatting sqref="H54">
    <cfRule type="expression" dxfId="37" priority="38">
      <formula>$H54&gt;=86400</formula>
    </cfRule>
  </conditionalFormatting>
  <conditionalFormatting sqref="H55">
    <cfRule type="expression" dxfId="36" priority="37">
      <formula>$H55&gt;=86400</formula>
    </cfRule>
  </conditionalFormatting>
  <conditionalFormatting sqref="H56:H58">
    <cfRule type="expression" dxfId="35" priority="36">
      <formula>$H56&gt;=86400</formula>
    </cfRule>
  </conditionalFormatting>
  <conditionalFormatting sqref="H59">
    <cfRule type="expression" dxfId="34" priority="35">
      <formula>$H59&gt;=86400</formula>
    </cfRule>
  </conditionalFormatting>
  <conditionalFormatting sqref="H63">
    <cfRule type="expression" dxfId="33" priority="34">
      <formula>$H63&gt;=86400</formula>
    </cfRule>
  </conditionalFormatting>
  <conditionalFormatting sqref="H64">
    <cfRule type="expression" dxfId="32" priority="33">
      <formula>$H64&gt;=86400</formula>
    </cfRule>
  </conditionalFormatting>
  <conditionalFormatting sqref="H65">
    <cfRule type="expression" dxfId="31" priority="32">
      <formula>$H65&gt;=86400</formula>
    </cfRule>
  </conditionalFormatting>
  <conditionalFormatting sqref="H66">
    <cfRule type="expression" dxfId="30" priority="31">
      <formula>$H66&gt;=86400</formula>
    </cfRule>
  </conditionalFormatting>
  <conditionalFormatting sqref="H67">
    <cfRule type="expression" dxfId="29" priority="30">
      <formula>$H67&gt;=86400</formula>
    </cfRule>
  </conditionalFormatting>
  <conditionalFormatting sqref="H68">
    <cfRule type="expression" dxfId="28" priority="29">
      <formula>$H68&gt;=86400</formula>
    </cfRule>
  </conditionalFormatting>
  <conditionalFormatting sqref="H69">
    <cfRule type="expression" dxfId="27" priority="28">
      <formula>$H69&gt;=86400</formula>
    </cfRule>
  </conditionalFormatting>
  <conditionalFormatting sqref="H70:H72">
    <cfRule type="expression" dxfId="26" priority="27">
      <formula>$H70&gt;=86400</formula>
    </cfRule>
  </conditionalFormatting>
  <conditionalFormatting sqref="H73">
    <cfRule type="expression" dxfId="25" priority="26">
      <formula>$H73&gt;=86400</formula>
    </cfRule>
  </conditionalFormatting>
  <conditionalFormatting sqref="H77">
    <cfRule type="expression" dxfId="24" priority="25">
      <formula>$H77&gt;=86400</formula>
    </cfRule>
  </conditionalFormatting>
  <conditionalFormatting sqref="H78">
    <cfRule type="expression" dxfId="23" priority="24">
      <formula>$H78&gt;=86400</formula>
    </cfRule>
  </conditionalFormatting>
  <conditionalFormatting sqref="H79">
    <cfRule type="expression" dxfId="22" priority="23">
      <formula>$H79&gt;=86400</formula>
    </cfRule>
  </conditionalFormatting>
  <conditionalFormatting sqref="H80">
    <cfRule type="expression" dxfId="21" priority="22">
      <formula>$H80&gt;=86400</formula>
    </cfRule>
  </conditionalFormatting>
  <conditionalFormatting sqref="H81">
    <cfRule type="expression" dxfId="20" priority="21">
      <formula>$H81&gt;=86400</formula>
    </cfRule>
  </conditionalFormatting>
  <conditionalFormatting sqref="H82">
    <cfRule type="expression" dxfId="19" priority="20">
      <formula>$H82&gt;=86400</formula>
    </cfRule>
  </conditionalFormatting>
  <conditionalFormatting sqref="H83">
    <cfRule type="expression" dxfId="18" priority="19">
      <formula>$H83&gt;=86400</formula>
    </cfRule>
  </conditionalFormatting>
  <conditionalFormatting sqref="H84:H86">
    <cfRule type="expression" dxfId="17" priority="18">
      <formula>$H84&gt;=86400</formula>
    </cfRule>
  </conditionalFormatting>
  <conditionalFormatting sqref="H87">
    <cfRule type="expression" dxfId="16" priority="17">
      <formula>$H87&gt;=86400</formula>
    </cfRule>
  </conditionalFormatting>
  <conditionalFormatting sqref="H91">
    <cfRule type="expression" dxfId="15" priority="16">
      <formula>$H91&gt;=86400</formula>
    </cfRule>
  </conditionalFormatting>
  <conditionalFormatting sqref="H92">
    <cfRule type="expression" dxfId="14" priority="15">
      <formula>$H92&gt;=86400</formula>
    </cfRule>
  </conditionalFormatting>
  <conditionalFormatting sqref="H93">
    <cfRule type="expression" dxfId="13" priority="14">
      <formula>$H93&gt;=86400</formula>
    </cfRule>
  </conditionalFormatting>
  <conditionalFormatting sqref="H94">
    <cfRule type="expression" dxfId="12" priority="13">
      <formula>$H94&gt;=86400</formula>
    </cfRule>
  </conditionalFormatting>
  <conditionalFormatting sqref="H95">
    <cfRule type="expression" dxfId="11" priority="12">
      <formula>$H95&gt;=86400</formula>
    </cfRule>
  </conditionalFormatting>
  <conditionalFormatting sqref="H96">
    <cfRule type="expression" dxfId="10" priority="11">
      <formula>$H96&gt;=86400</formula>
    </cfRule>
  </conditionalFormatting>
  <conditionalFormatting sqref="H97">
    <cfRule type="expression" dxfId="9" priority="10">
      <formula>$H97&gt;=86400</formula>
    </cfRule>
  </conditionalFormatting>
  <conditionalFormatting sqref="H98:H100">
    <cfRule type="expression" dxfId="8" priority="9">
      <formula>$H98&gt;=86400</formula>
    </cfRule>
  </conditionalFormatting>
  <conditionalFormatting sqref="H101">
    <cfRule type="expression" dxfId="7" priority="8">
      <formula>$H101&gt;=86400</formula>
    </cfRule>
  </conditionalFormatting>
  <conditionalFormatting sqref="H105">
    <cfRule type="expression" dxfId="6" priority="7">
      <formula>$H105&gt;=86400</formula>
    </cfRule>
  </conditionalFormatting>
  <conditionalFormatting sqref="H106">
    <cfRule type="expression" dxfId="5" priority="6">
      <formula>$H106&gt;=86400</formula>
    </cfRule>
  </conditionalFormatting>
  <conditionalFormatting sqref="H107">
    <cfRule type="expression" dxfId="4" priority="5">
      <formula>$H107&gt;=86400</formula>
    </cfRule>
  </conditionalFormatting>
  <conditionalFormatting sqref="H108">
    <cfRule type="expression" dxfId="3" priority="4">
      <formula>$H108&gt;=86400</formula>
    </cfRule>
  </conditionalFormatting>
  <conditionalFormatting sqref="H109">
    <cfRule type="expression" dxfId="2" priority="3">
      <formula>$H109&gt;=86400</formula>
    </cfRule>
  </conditionalFormatting>
  <conditionalFormatting sqref="H110">
    <cfRule type="expression" dxfId="1" priority="2">
      <formula>$H110&gt;=86400</formula>
    </cfRule>
  </conditionalFormatting>
  <conditionalFormatting sqref="H111:H122">
    <cfRule type="expression" dxfId="0" priority="1">
      <formula>$H111&gt;=86400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6d3c7722-91b2-471a-ac5f-c48f2467b6fb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 arare</cp:lastModifiedBy>
  <cp:lastPrinted>2021-06-28T14:48:33Z</cp:lastPrinted>
  <dcterms:created xsi:type="dcterms:W3CDTF">2020-02-04T16:37:33Z</dcterms:created>
  <dcterms:modified xsi:type="dcterms:W3CDTF">2023-06-18T09:42:30Z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