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rare-pc4\Documents\arare\work\MMO\CRF\HV_CHK2\"/>
    </mc:Choice>
  </mc:AlternateContent>
  <xr:revisionPtr revIDLastSave="0" documentId="8_{0A5A543F-252F-4A15-BFB1-927087A01968}" xr6:coauthVersionLast="36" xr6:coauthVersionMax="36" xr10:uidLastSave="{00000000-0000-0000-0000-000000000000}"/>
  <bookViews>
    <workbookView xWindow="0" yWindow="0" windowWidth="19190" windowHeight="2330" xr2:uid="{00000000-000D-0000-FFFF-FFFF00000000}"/>
  </bookViews>
  <sheets>
    <sheet name="Summary" sheetId="5" r:id="rId1"/>
    <sheet name="Details" sheetId="21" state="hidden" r:id="rId2"/>
    <sheet name="M01 - M05, M51-M54,M57-59BUS" sheetId="6" r:id="rId3"/>
    <sheet name="M06 BUS BATCHK" sheetId="25" r:id="rId4"/>
    <sheet name="M08 MDP" sheetId="7" r:id="rId5"/>
    <sheet name="M55 MDP ON" sheetId="23" r:id="rId6"/>
    <sheet name="M56 MDP OFF" sheetId="24" r:id="rId7"/>
    <sheet name="M09 MAST" sheetId="8" r:id="rId8"/>
    <sheet name="M10 WPT-S " sheetId="4" r:id="rId9"/>
    <sheet name="M11 PWI" sheetId="9" r:id="rId10"/>
    <sheet name="M12 MGF" sheetId="11" r:id="rId11"/>
    <sheet name="M13 MDM" sheetId="10" r:id="rId12"/>
    <sheet name="M14 MSASI" sheetId="12" r:id="rId13"/>
    <sheet name="M15 MPPE_MEA1" sheetId="14" r:id="rId14"/>
    <sheet name="M16 MPPE_MEA2" sheetId="15" r:id="rId15"/>
    <sheet name="M17 MPPE_MIA" sheetId="16" r:id="rId16"/>
    <sheet name="M18 MPPE_MSA" sheetId="17" r:id="rId17"/>
    <sheet name="M19 MPPE_ENA" sheetId="20" r:id="rId18"/>
    <sheet name="M20 MPPE_HEP" sheetId="19" r:id="rId19"/>
    <sheet name="M80 Cruise CheckOut" sheetId="26" r:id="rId20"/>
    <sheet name="Sheet1" sheetId="22" r:id="rId21"/>
  </sheets>
  <externalReferences>
    <externalReference r:id="rId22"/>
  </externalReferences>
  <definedNames>
    <definedName name="_xlnm.Print_Area" localSheetId="4">'M08 MDP'!$A$1:$O$62</definedName>
    <definedName name="_xlnm.Print_Area" localSheetId="0">Summary!$A$2:$L$62</definedName>
    <definedName name="_xlnm.Print_Titles" localSheetId="2">'M01 - M05, M51-M54,M57-59BUS'!$1:$1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2" i="15" l="1"/>
  <c r="A17" i="15"/>
  <c r="H62" i="5" l="1"/>
  <c r="G62" i="5"/>
  <c r="J61" i="5"/>
  <c r="I61" i="5"/>
  <c r="K61" i="5" s="1"/>
  <c r="H61" i="5"/>
  <c r="G61" i="5"/>
  <c r="J60" i="5"/>
  <c r="I60" i="5"/>
  <c r="K60" i="5" s="1"/>
  <c r="H60" i="5"/>
  <c r="G60" i="5"/>
  <c r="F59" i="5"/>
  <c r="J59" i="5" s="1"/>
  <c r="E59" i="5"/>
  <c r="F58" i="5"/>
  <c r="E58" i="5"/>
  <c r="I58" i="5" s="1"/>
  <c r="N57" i="5"/>
  <c r="O57" i="5" s="1"/>
  <c r="J57" i="5"/>
  <c r="I57" i="5"/>
  <c r="H57" i="5"/>
  <c r="G57" i="5"/>
  <c r="O56" i="5"/>
  <c r="N56" i="5"/>
  <c r="J56" i="5"/>
  <c r="I56" i="5"/>
  <c r="K56" i="5" s="1"/>
  <c r="H56" i="5"/>
  <c r="G56" i="5"/>
  <c r="F55" i="5"/>
  <c r="J55" i="5" s="1"/>
  <c r="E55" i="5"/>
  <c r="I55" i="5" s="1"/>
  <c r="J54" i="5"/>
  <c r="K54" i="5" s="1"/>
  <c r="I54" i="5"/>
  <c r="H54" i="5"/>
  <c r="G54" i="5"/>
  <c r="F53" i="5"/>
  <c r="J53" i="5" s="1"/>
  <c r="E53" i="5"/>
  <c r="J52" i="5"/>
  <c r="I52" i="5"/>
  <c r="K52" i="5" s="1"/>
  <c r="H52" i="5"/>
  <c r="G52" i="5"/>
  <c r="J51" i="5"/>
  <c r="I51" i="5"/>
  <c r="H51" i="5"/>
  <c r="G51" i="5"/>
  <c r="J50" i="5"/>
  <c r="I50" i="5"/>
  <c r="H50" i="5"/>
  <c r="G50" i="5"/>
  <c r="M49" i="5"/>
  <c r="H49" i="5"/>
  <c r="G49" i="5"/>
  <c r="J47" i="5"/>
  <c r="I47" i="5"/>
  <c r="H47" i="5"/>
  <c r="G47" i="5"/>
  <c r="J46" i="5"/>
  <c r="I46" i="5"/>
  <c r="K46" i="5" s="1"/>
  <c r="H46" i="5"/>
  <c r="G46" i="5"/>
  <c r="F45" i="5"/>
  <c r="J45" i="5" s="1"/>
  <c r="E45" i="5"/>
  <c r="M44" i="5"/>
  <c r="F44" i="5"/>
  <c r="E44" i="5"/>
  <c r="F43" i="5"/>
  <c r="J43" i="5" s="1"/>
  <c r="E43" i="5"/>
  <c r="N43" i="5" s="1"/>
  <c r="O43" i="5" s="1"/>
  <c r="F42" i="5"/>
  <c r="J42" i="5" s="1"/>
  <c r="E42" i="5"/>
  <c r="N42" i="5" s="1"/>
  <c r="O42" i="5" s="1"/>
  <c r="F41" i="5"/>
  <c r="J41" i="5" s="1"/>
  <c r="E41" i="5"/>
  <c r="I41" i="5" s="1"/>
  <c r="M40" i="5"/>
  <c r="F40" i="5"/>
  <c r="J40" i="5" s="1"/>
  <c r="E40" i="5"/>
  <c r="I39" i="5"/>
  <c r="F39" i="5"/>
  <c r="J39" i="5" s="1"/>
  <c r="J38" i="5"/>
  <c r="I38" i="5"/>
  <c r="K38" i="5" s="1"/>
  <c r="H38" i="5"/>
  <c r="G38" i="5"/>
  <c r="J37" i="5"/>
  <c r="I37" i="5"/>
  <c r="K37" i="5" s="1"/>
  <c r="H37" i="5"/>
  <c r="G37" i="5"/>
  <c r="J36" i="5"/>
  <c r="I36" i="5"/>
  <c r="K36" i="5" s="1"/>
  <c r="H36" i="5"/>
  <c r="G36" i="5"/>
  <c r="N35" i="5"/>
  <c r="O35" i="5" s="1"/>
  <c r="H35" i="5"/>
  <c r="G35" i="5"/>
  <c r="J32" i="5"/>
  <c r="I32" i="5"/>
  <c r="H32" i="5"/>
  <c r="G32" i="5"/>
  <c r="D32" i="5"/>
  <c r="J31" i="5"/>
  <c r="I31" i="5"/>
  <c r="H31" i="5"/>
  <c r="G31" i="5"/>
  <c r="D31" i="5"/>
  <c r="F30" i="5"/>
  <c r="J30" i="5" s="1"/>
  <c r="E30" i="5"/>
  <c r="D30" i="5"/>
  <c r="F29" i="5"/>
  <c r="J29" i="5" s="1"/>
  <c r="E29" i="5"/>
  <c r="D29" i="5"/>
  <c r="F28" i="5"/>
  <c r="J28" i="5" s="1"/>
  <c r="E28" i="5"/>
  <c r="D28" i="5"/>
  <c r="F27" i="5"/>
  <c r="J27" i="5" s="1"/>
  <c r="E27" i="5"/>
  <c r="D27" i="5"/>
  <c r="F26" i="5"/>
  <c r="J26" i="5" s="1"/>
  <c r="E26" i="5"/>
  <c r="D26" i="5"/>
  <c r="F25" i="5"/>
  <c r="J25" i="5" s="1"/>
  <c r="E25" i="5"/>
  <c r="D25" i="5"/>
  <c r="F24" i="5"/>
  <c r="J24" i="5" s="1"/>
  <c r="E24" i="5"/>
  <c r="D24" i="5"/>
  <c r="F23" i="5"/>
  <c r="J23" i="5" s="1"/>
  <c r="E23" i="5"/>
  <c r="D23" i="5"/>
  <c r="J22" i="5"/>
  <c r="I22" i="5"/>
  <c r="H22" i="5"/>
  <c r="G22" i="5"/>
  <c r="D22" i="5"/>
  <c r="J21" i="5"/>
  <c r="E21" i="5"/>
  <c r="I21" i="5" s="1"/>
  <c r="D21" i="5"/>
  <c r="J20" i="5"/>
  <c r="I20" i="5"/>
  <c r="H20" i="5"/>
  <c r="G20" i="5"/>
  <c r="D20" i="5"/>
  <c r="J19" i="5"/>
  <c r="I19" i="5"/>
  <c r="H19" i="5"/>
  <c r="G19" i="5"/>
  <c r="D19" i="5"/>
  <c r="J18" i="5"/>
  <c r="I18" i="5"/>
  <c r="H18" i="5"/>
  <c r="G18" i="5"/>
  <c r="D18" i="5"/>
  <c r="F17" i="5"/>
  <c r="J17" i="5" s="1"/>
  <c r="E17" i="5"/>
  <c r="D17" i="5"/>
  <c r="F16" i="5"/>
  <c r="J16" i="5" s="1"/>
  <c r="E16" i="5"/>
  <c r="D16" i="5"/>
  <c r="F15" i="5"/>
  <c r="J15" i="5" s="1"/>
  <c r="E15" i="5"/>
  <c r="D15" i="5"/>
  <c r="F14" i="5"/>
  <c r="J14" i="5" s="1"/>
  <c r="E14" i="5"/>
  <c r="F13" i="5"/>
  <c r="J13" i="5" s="1"/>
  <c r="E13" i="5"/>
  <c r="I13" i="5" s="1"/>
  <c r="J12" i="5"/>
  <c r="I12" i="5"/>
  <c r="H12" i="5"/>
  <c r="G12" i="5"/>
  <c r="D12" i="5"/>
  <c r="F11" i="5"/>
  <c r="E11" i="5"/>
  <c r="I11" i="5" s="1"/>
  <c r="J10" i="5"/>
  <c r="E10" i="5"/>
  <c r="I10" i="5" s="1"/>
  <c r="D10" i="5"/>
  <c r="F9" i="5"/>
  <c r="E9" i="5"/>
  <c r="I9" i="5" s="1"/>
  <c r="D9" i="5"/>
  <c r="F8" i="5"/>
  <c r="E8" i="5"/>
  <c r="I8" i="5" s="1"/>
  <c r="D8" i="5"/>
  <c r="F7" i="5"/>
  <c r="E7" i="5"/>
  <c r="I7" i="5" s="1"/>
  <c r="D7" i="5"/>
  <c r="F6" i="5"/>
  <c r="E6" i="5"/>
  <c r="I6" i="5" s="1"/>
  <c r="D6" i="5"/>
  <c r="F5" i="5"/>
  <c r="J5" i="5" s="1"/>
  <c r="E5" i="5"/>
  <c r="I5" i="5" s="1"/>
  <c r="D5" i="5"/>
  <c r="J4" i="5"/>
  <c r="I4" i="5"/>
  <c r="H4" i="5"/>
  <c r="G4" i="5"/>
  <c r="D4" i="5"/>
  <c r="K32" i="5" l="1"/>
  <c r="K55" i="5"/>
  <c r="K12" i="5"/>
  <c r="K4" i="5"/>
  <c r="G15" i="5"/>
  <c r="K19" i="5"/>
  <c r="K21" i="5"/>
  <c r="K20" i="5"/>
  <c r="K51" i="5"/>
  <c r="K18" i="5"/>
  <c r="G45" i="5"/>
  <c r="H40" i="5"/>
  <c r="H59" i="5"/>
  <c r="H28" i="5"/>
  <c r="G16" i="5"/>
  <c r="H27" i="5"/>
  <c r="I43" i="5"/>
  <c r="K43" i="5" s="1"/>
  <c r="K47" i="5"/>
  <c r="H8" i="5"/>
  <c r="H9" i="5"/>
  <c r="G10" i="5"/>
  <c r="G11" i="5"/>
  <c r="G14" i="5"/>
  <c r="K22" i="5"/>
  <c r="H26" i="5"/>
  <c r="H30" i="5"/>
  <c r="G44" i="5"/>
  <c r="K57" i="5"/>
  <c r="K10" i="5"/>
  <c r="G7" i="5"/>
  <c r="K5" i="5"/>
  <c r="H10" i="5"/>
  <c r="G17" i="5"/>
  <c r="H25" i="5"/>
  <c r="H29" i="5"/>
  <c r="K31" i="5"/>
  <c r="I40" i="5"/>
  <c r="K40" i="5" s="1"/>
  <c r="K50" i="5"/>
  <c r="H58" i="5"/>
  <c r="G43" i="5"/>
  <c r="H24" i="5"/>
  <c r="G39" i="5"/>
  <c r="G42" i="5"/>
  <c r="H43" i="5"/>
  <c r="N49" i="5"/>
  <c r="O49" i="5" s="1"/>
  <c r="K39" i="5"/>
  <c r="I42" i="5"/>
  <c r="K42" i="5" s="1"/>
  <c r="N44" i="5"/>
  <c r="O44" i="5" s="1"/>
  <c r="G53" i="5"/>
  <c r="H39" i="5"/>
  <c r="H6" i="5"/>
  <c r="G41" i="5"/>
  <c r="H53" i="5"/>
  <c r="H11" i="5"/>
  <c r="J11" i="5"/>
  <c r="K11" i="5" s="1"/>
  <c r="H42" i="5"/>
  <c r="H41" i="5"/>
  <c r="I44" i="5"/>
  <c r="I53" i="5"/>
  <c r="K53" i="5" s="1"/>
  <c r="G21" i="5"/>
  <c r="H23" i="5"/>
  <c r="K13" i="5"/>
  <c r="K41" i="5"/>
  <c r="G9" i="5"/>
  <c r="H5" i="5"/>
  <c r="G28" i="5"/>
  <c r="J6" i="5"/>
  <c r="K6" i="5" s="1"/>
  <c r="J9" i="5"/>
  <c r="K9" i="5" s="1"/>
  <c r="G13" i="5"/>
  <c r="H14" i="5"/>
  <c r="H16" i="5"/>
  <c r="H17" i="5"/>
  <c r="I23" i="5"/>
  <c r="K23" i="5" s="1"/>
  <c r="I25" i="5"/>
  <c r="K25" i="5" s="1"/>
  <c r="I27" i="5"/>
  <c r="K27" i="5" s="1"/>
  <c r="I29" i="5"/>
  <c r="K29" i="5" s="1"/>
  <c r="J58" i="5"/>
  <c r="K58" i="5" s="1"/>
  <c r="H13" i="5"/>
  <c r="I14" i="5"/>
  <c r="K14" i="5" s="1"/>
  <c r="I15" i="5"/>
  <c r="K15" i="5" s="1"/>
  <c r="I16" i="5"/>
  <c r="K16" i="5" s="1"/>
  <c r="I17" i="5"/>
  <c r="K17" i="5" s="1"/>
  <c r="H21" i="5"/>
  <c r="I45" i="5"/>
  <c r="K45" i="5" s="1"/>
  <c r="H55" i="5"/>
  <c r="G58" i="5"/>
  <c r="G24" i="5"/>
  <c r="G27" i="5"/>
  <c r="G30" i="5"/>
  <c r="H44" i="5"/>
  <c r="I24" i="5"/>
  <c r="K24" i="5" s="1"/>
  <c r="I26" i="5"/>
  <c r="K26" i="5" s="1"/>
  <c r="I28" i="5"/>
  <c r="K28" i="5" s="1"/>
  <c r="I30" i="5"/>
  <c r="K30" i="5" s="1"/>
  <c r="N40" i="5"/>
  <c r="O40" i="5" s="1"/>
  <c r="J44" i="5"/>
  <c r="G55" i="5"/>
  <c r="G40" i="5"/>
  <c r="N58" i="5"/>
  <c r="O58" i="5" s="1"/>
  <c r="G6" i="5"/>
  <c r="G8" i="5"/>
  <c r="H7" i="5"/>
  <c r="G23" i="5"/>
  <c r="G26" i="5"/>
  <c r="J7" i="5"/>
  <c r="K7" i="5" s="1"/>
  <c r="J8" i="5"/>
  <c r="K8" i="5" s="1"/>
  <c r="H15" i="5"/>
  <c r="H45" i="5"/>
  <c r="I59" i="5"/>
  <c r="K59" i="5" s="1"/>
  <c r="N59" i="5"/>
  <c r="O59" i="5" s="1"/>
  <c r="G25" i="5"/>
  <c r="G29" i="5"/>
  <c r="G59" i="5"/>
  <c r="K44" i="5" l="1"/>
  <c r="A74" i="20"/>
  <c r="A75" i="20" s="1"/>
  <c r="A76" i="20" s="1"/>
  <c r="A77" i="20" s="1"/>
  <c r="A78" i="20" s="1"/>
  <c r="A5" i="20"/>
  <c r="A7" i="20" s="1"/>
  <c r="A13" i="4"/>
  <c r="A19" i="4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27" i="8" s="1"/>
  <c r="A39" i="8" s="1"/>
  <c r="A40" i="8" s="1"/>
  <c r="A5" i="7"/>
  <c r="A16" i="7" s="1"/>
  <c r="A42" i="7" s="1"/>
  <c r="A53" i="7" s="1"/>
  <c r="A56" i="7" s="1"/>
  <c r="P16" i="7" l="1"/>
  <c r="P5" i="7" l="1"/>
  <c r="A259" i="21" l="1"/>
  <c r="A260" i="21" s="1"/>
  <c r="A261" i="21" s="1"/>
  <c r="A262" i="21" s="1"/>
  <c r="A248" i="21"/>
  <c r="A249" i="21" s="1"/>
  <c r="A250" i="21" s="1"/>
  <c r="A251" i="21" s="1"/>
  <c r="A252" i="21" s="1"/>
  <c r="A253" i="21" s="1"/>
  <c r="A254" i="21" s="1"/>
  <c r="A255" i="21" s="1"/>
  <c r="A256" i="21" s="1"/>
  <c r="A244" i="21"/>
  <c r="A245" i="21" s="1"/>
  <c r="A239" i="21"/>
  <c r="A234" i="21"/>
  <c r="A235" i="21" s="1"/>
  <c r="A226" i="21"/>
  <c r="A227" i="21" s="1"/>
  <c r="A228" i="21" s="1"/>
  <c r="A229" i="21" s="1"/>
  <c r="A230" i="21" s="1"/>
  <c r="A213" i="2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09" i="21"/>
  <c r="A210" i="21" s="1"/>
  <c r="A203" i="21"/>
  <c r="A204" i="21" s="1"/>
  <c r="A205" i="21" s="1"/>
  <c r="A192" i="21"/>
  <c r="A193" i="21" s="1"/>
  <c r="A194" i="21" s="1"/>
  <c r="A195" i="21" s="1"/>
  <c r="A196" i="21" s="1"/>
  <c r="A197" i="21" s="1"/>
  <c r="A198" i="21" s="1"/>
  <c r="A199" i="21" s="1"/>
  <c r="A200" i="21" s="1"/>
  <c r="A188" i="21"/>
  <c r="A189" i="21" s="1"/>
  <c r="A180" i="21"/>
  <c r="A181" i="21" s="1"/>
  <c r="A182" i="21" s="1"/>
  <c r="A183" i="21" s="1"/>
  <c r="A184" i="21" s="1"/>
  <c r="A168" i="21"/>
  <c r="A169" i="21" s="1"/>
  <c r="A170" i="21" s="1"/>
  <c r="A171" i="21" s="1"/>
  <c r="A172" i="21" s="1"/>
  <c r="A173" i="21" s="1"/>
  <c r="A174" i="21" s="1"/>
  <c r="A175" i="21" s="1"/>
  <c r="A176" i="21" s="1"/>
  <c r="A177" i="21" s="1"/>
  <c r="A164" i="21"/>
  <c r="A165" i="21" s="1"/>
  <c r="A158" i="21"/>
  <c r="A159" i="21" s="1"/>
  <c r="A160" i="21" s="1"/>
  <c r="A147" i="21"/>
  <c r="A148" i="21" s="1"/>
  <c r="A149" i="21" s="1"/>
  <c r="A150" i="21" s="1"/>
  <c r="A151" i="21" s="1"/>
  <c r="A152" i="21" s="1"/>
  <c r="A153" i="21" s="1"/>
  <c r="A154" i="21" s="1"/>
  <c r="A155" i="21" s="1"/>
  <c r="A143" i="21"/>
  <c r="A144" i="21" s="1"/>
  <c r="A137" i="21"/>
  <c r="A138" i="21" s="1"/>
  <c r="A139" i="21" s="1"/>
  <c r="A126" i="21"/>
  <c r="A127" i="21" s="1"/>
  <c r="A128" i="21" s="1"/>
  <c r="A129" i="21" s="1"/>
  <c r="A130" i="21" s="1"/>
  <c r="A131" i="21" s="1"/>
  <c r="A132" i="21" s="1"/>
  <c r="A133" i="21" s="1"/>
  <c r="A134" i="21" s="1"/>
  <c r="A122" i="21"/>
  <c r="A123" i="21" s="1"/>
  <c r="A116" i="21"/>
  <c r="A117" i="21" s="1"/>
  <c r="A118" i="21" s="1"/>
  <c r="A109" i="21"/>
  <c r="A110" i="21" s="1"/>
  <c r="A111" i="21" s="1"/>
  <c r="A112" i="21" s="1"/>
  <c r="A113" i="21" s="1"/>
  <c r="A93" i="2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86" i="21"/>
  <c r="A87" i="21" s="1"/>
  <c r="A88" i="21" s="1"/>
  <c r="A89" i="21" s="1"/>
  <c r="A90" i="21" s="1"/>
  <c r="A81" i="21"/>
  <c r="A82" i="21" s="1"/>
  <c r="A83" i="21" s="1"/>
  <c r="A71" i="21"/>
  <c r="A72" i="21" s="1"/>
  <c r="A74" i="21" s="1"/>
  <c r="A75" i="21" s="1"/>
  <c r="A76" i="21" s="1"/>
  <c r="A77" i="21" s="1"/>
  <c r="A61" i="21"/>
  <c r="A62" i="21" s="1"/>
  <c r="A63" i="21" s="1"/>
  <c r="A65" i="21" s="1"/>
  <c r="A66" i="21" s="1"/>
  <c r="A67" i="21" s="1"/>
  <c r="A54" i="21"/>
  <c r="A55" i="21" s="1"/>
  <c r="A56" i="21" s="1"/>
  <c r="A58" i="21" s="1"/>
  <c r="A41" i="2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29" i="21"/>
  <c r="A30" i="21" s="1"/>
  <c r="A31" i="21" s="1"/>
  <c r="A32" i="21" s="1"/>
  <c r="A33" i="21" s="1"/>
  <c r="A34" i="21" s="1"/>
  <c r="A35" i="21" s="1"/>
  <c r="A36" i="21" s="1"/>
  <c r="A37" i="21" s="1"/>
  <c r="A38" i="21" s="1"/>
  <c r="A22" i="21"/>
  <c r="A23" i="21" s="1"/>
  <c r="A24" i="21" s="1"/>
  <c r="A25" i="21" s="1"/>
  <c r="A26" i="21" s="1"/>
  <c r="A17" i="21"/>
  <c r="A14" i="21"/>
  <c r="A11" i="21"/>
  <c r="A6" i="21"/>
  <c r="A27" i="16"/>
  <c r="A28" i="16" s="1"/>
  <c r="A36" i="16" s="1"/>
  <c r="A18" i="17"/>
  <c r="A17" i="14"/>
  <c r="A22" i="14" s="1"/>
  <c r="A46" i="12"/>
  <c r="A47" i="12" s="1"/>
  <c r="A48" i="12" s="1"/>
  <c r="A49" i="12" s="1"/>
  <c r="A29" i="12"/>
  <c r="A30" i="12" s="1"/>
  <c r="A31" i="12" s="1"/>
  <c r="A32" i="12" s="1"/>
  <c r="A33" i="12" s="1"/>
  <c r="A36" i="12" s="1"/>
  <c r="A37" i="12" s="1"/>
  <c r="A38" i="12" s="1"/>
  <c r="A39" i="12" s="1"/>
  <c r="A40" i="12" s="1"/>
  <c r="A41" i="12" s="1"/>
  <c r="A42" i="12" s="1"/>
  <c r="A43" i="12" s="1"/>
  <c r="A35" i="19"/>
  <c r="A36" i="19" s="1"/>
  <c r="A5" i="19"/>
  <c r="A31" i="17"/>
  <c r="A32" i="17" s="1"/>
  <c r="A33" i="17" s="1"/>
  <c r="A5" i="17"/>
  <c r="A7" i="17" s="1"/>
  <c r="A5" i="16"/>
  <c r="A6" i="16" s="1"/>
  <c r="A19" i="16" s="1"/>
  <c r="A21" i="16" s="1"/>
  <c r="A23" i="16" s="1"/>
  <c r="A24" i="16" s="1"/>
  <c r="A6" i="12"/>
  <c r="A11" i="12" s="1"/>
  <c r="A12" i="12" s="1"/>
  <c r="A22" i="12"/>
  <c r="A23" i="12" s="1"/>
  <c r="A24" i="12" s="1"/>
  <c r="A25" i="12" s="1"/>
  <c r="A4" i="11"/>
  <c r="A6" i="11" s="1"/>
  <c r="A7" i="11" s="1"/>
  <c r="A9" i="11" s="1"/>
  <c r="A10" i="11" s="1"/>
  <c r="A11" i="11" s="1"/>
  <c r="A12" i="11" s="1"/>
  <c r="A13" i="11" s="1"/>
  <c r="A4" i="10"/>
  <c r="A5" i="10" s="1"/>
  <c r="A7" i="10" s="1"/>
  <c r="A8" i="10" s="1"/>
  <c r="A9" i="10" s="1"/>
  <c r="A10" i="10" s="1"/>
  <c r="A4" i="9"/>
  <c r="A5" i="9" s="1"/>
  <c r="A7" i="9" s="1"/>
  <c r="A10" i="9" s="1"/>
</calcChain>
</file>

<file path=xl/sharedStrings.xml><?xml version="1.0" encoding="utf-8"?>
<sst xmlns="http://schemas.openxmlformats.org/spreadsheetml/2006/main" count="2915" uniqueCount="1388">
  <si>
    <t>Duration</t>
  </si>
  <si>
    <t>Activity</t>
  </si>
  <si>
    <t>0-1 kV (step by step)</t>
  </si>
  <si>
    <t>Keep HV at +1 kV</t>
  </si>
  <si>
    <t>0-1 kV (quickly) and 1-2 kV (step by step)</t>
  </si>
  <si>
    <t>Keep HV at +2 kV</t>
  </si>
  <si>
    <t>0-2 kV (quickly) and 2-3 kV (step by step)</t>
  </si>
  <si>
    <t>Keep HV at +3 kV</t>
  </si>
  <si>
    <t>0-3 kV (quickly) and 3-4 kV (step by step)</t>
  </si>
  <si>
    <t>Keep HV at +4 kV</t>
  </si>
  <si>
    <t>0-4 kV (quickly) and 4-5 kV (step by step)</t>
  </si>
  <si>
    <t>Keep HV at +5 kV</t>
  </si>
  <si>
    <t>0-5 kV (quickly) and 5-5.6 kV (step by step)</t>
  </si>
  <si>
    <t>Keep HV at +5.6 kV</t>
  </si>
  <si>
    <t>0-5.6 kV (quickly)</t>
  </si>
  <si>
    <t>0-1 kV (step by step )</t>
  </si>
  <si>
    <t>Keep HV at -1 kV</t>
  </si>
  <si>
    <t>0-1 kV (quickly) and 1.0-1.4 kV (step by step)</t>
  </si>
  <si>
    <t>Keep HV at -1.4 kV</t>
  </si>
  <si>
    <t>0-1.4 kV (quickly)</t>
  </si>
  <si>
    <t>Both P6K and N4K up to nominal</t>
  </si>
  <si>
    <t>XDOR name</t>
  </si>
  <si>
    <t>Scope</t>
  </si>
  <si>
    <t>HV check (without HV ON)</t>
  </si>
  <si>
    <t>TBD</t>
  </si>
  <si>
    <t>Initial power ON</t>
  </si>
  <si>
    <t>HT check</t>
  </si>
  <si>
    <t>Initial HV ON</t>
  </si>
  <si>
    <t>Observation sequence (get mission data)</t>
  </si>
  <si>
    <t>Initial setup</t>
  </si>
  <si>
    <t>CMOS check</t>
  </si>
  <si>
    <t>Observation sequence (get mission data, HV OFF): 13 min (13 CMDs) + 50 min (waiting output of mission data from MDP to DMC)</t>
  </si>
  <si>
    <t>Change dummy flag</t>
  </si>
  <si>
    <t>XDOR_BJXR_NECP_M09_01_00001.bc</t>
  </si>
  <si>
    <t>XDOR_BJXR_NECP_M09_02_00001.bc</t>
  </si>
  <si>
    <t>XDOR_BJXR_NECP_M09_03_00001.bc</t>
  </si>
  <si>
    <t>XDOR_BJXR_NECP_M09_04_00001.bc</t>
  </si>
  <si>
    <t>XDOR_BJXR_NECP_M09_05_00001.bc</t>
  </si>
  <si>
    <t>XDOR_BJXR_NECP_M09_07_00001.bc</t>
  </si>
  <si>
    <t>XDOR_BJXR_NECP_M09_09_00001.bc</t>
  </si>
  <si>
    <t>Initial power ON (PME)</t>
  </si>
  <si>
    <t>Initial power ON (MWE)</t>
  </si>
  <si>
    <t>Power ON (MOTOR-PSU)</t>
  </si>
  <si>
    <t>HRM release parameter setting</t>
  </si>
  <si>
    <t>WPT-S1 latch release operations</t>
  </si>
  <si>
    <t>Status check</t>
  </si>
  <si>
    <t>WPT-S2 latch release operations</t>
  </si>
  <si>
    <t>Power OFF (MOTOR-PSU)</t>
  </si>
  <si>
    <t>Power OFF (MWE)</t>
  </si>
  <si>
    <t>Power OFF (PME)</t>
  </si>
  <si>
    <t>XDOR_BJXR_NECP_M09_10_00001.bc</t>
  </si>
  <si>
    <t>Step</t>
  </si>
  <si>
    <t>PWI CAL</t>
  </si>
  <si>
    <t>Data check</t>
  </si>
  <si>
    <t>Total [hours]</t>
  </si>
  <si>
    <t>M09</t>
  </si>
  <si>
    <t>PWI WPT-S (latch release operations)</t>
  </si>
  <si>
    <t>As part of PWI, a pair of Wire antenna (WPT-S) needs its latch release operation in this activity.</t>
  </si>
  <si>
    <t>Total [min]</t>
  </si>
  <si>
    <t>Number of TCs</t>
  </si>
  <si>
    <t>Release Mode</t>
  </si>
  <si>
    <t>Check the latch release result</t>
  </si>
  <si>
    <t>TC by TC</t>
  </si>
  <si>
    <t>Interactive [Mbit]</t>
  </si>
  <si>
    <t>M01</t>
  </si>
  <si>
    <t>Essential bus subsystem commissioning</t>
  </si>
  <si>
    <t>M02</t>
  </si>
  <si>
    <t>DMC/DRU commissioning</t>
  </si>
  <si>
    <t>M03</t>
  </si>
  <si>
    <t>PCS commissioning</t>
  </si>
  <si>
    <t>M04</t>
  </si>
  <si>
    <t>ACS commissioning</t>
  </si>
  <si>
    <t>M05</t>
  </si>
  <si>
    <t>COM-TWTA commissioning</t>
  </si>
  <si>
    <t>M06</t>
  </si>
  <si>
    <t>COM-Other commissioning</t>
  </si>
  <si>
    <t>M07</t>
  </si>
  <si>
    <t>RCS commissioning</t>
  </si>
  <si>
    <t>M08</t>
  </si>
  <si>
    <t>MDP commissioning</t>
  </si>
  <si>
    <t>MAST latch release</t>
  </si>
  <si>
    <t>M10</t>
  </si>
  <si>
    <t>PWI WPT-S latch release</t>
  </si>
  <si>
    <t>M11</t>
  </si>
  <si>
    <t>PWI commissioning</t>
  </si>
  <si>
    <t>M12</t>
  </si>
  <si>
    <t>MGF commissioning</t>
  </si>
  <si>
    <t>M13</t>
  </si>
  <si>
    <t>MDM commissioning</t>
  </si>
  <si>
    <t>M14</t>
  </si>
  <si>
    <t>MSASI commissioning</t>
  </si>
  <si>
    <t>M15</t>
  </si>
  <si>
    <t>Interactive
[hours]</t>
  </si>
  <si>
    <t>MTL
[hours]</t>
  </si>
  <si>
    <t>Duration Interactive [min]</t>
  </si>
  <si>
    <t>Duration MTL [min]</t>
  </si>
  <si>
    <t>NECP day</t>
  </si>
  <si>
    <t>Comments/Open Points</t>
  </si>
  <si>
    <t>HV commissioning during pass</t>
  </si>
  <si>
    <t>XDOR_BJXR_NECP_M01_01_00001.bc</t>
  </si>
  <si>
    <t>XDOR_BJXR_NECP_M02_01_00001.bc</t>
  </si>
  <si>
    <t>XDOR_BJXR_NECP_M03_01_00001.bc</t>
  </si>
  <si>
    <t>XDOR_BJXR_NECP_M04_01_00001.bc</t>
  </si>
  <si>
    <t>XDOR_BJXR_NECP_M02_02_00001.bc</t>
  </si>
  <si>
    <t>MTL</t>
  </si>
  <si>
    <t>XDOR_BJXR_NECP_M04_02_00001.bc</t>
  </si>
  <si>
    <t>Constraints: Together with COM-TWTA</t>
  </si>
  <si>
    <t>Essential bus subsystem commissioning
Confirm temperature range of PCD, DMC, XTRP-A and XTRP-B</t>
  </si>
  <si>
    <t>DMC/DRU checkout includes the operational heater control function.</t>
  </si>
  <si>
    <t>This activity is including the HV checkout of the TWTA (TWTA-A and TWTA-B).</t>
  </si>
  <si>
    <t>MTL
[Mbit]</t>
  </si>
  <si>
    <t>DV Total [Mbit]</t>
  </si>
  <si>
    <t>Constraints:
To be done first in mission subsystem commissioning slot</t>
  </si>
  <si>
    <t>Power ON</t>
  </si>
  <si>
    <t>Firm DMC-IF, memory check</t>
  </si>
  <si>
    <t>Firm CMD check</t>
  </si>
  <si>
    <t>Memory load and dump</t>
  </si>
  <si>
    <t>Applications</t>
  </si>
  <si>
    <t>Power OFF</t>
  </si>
  <si>
    <t>XDOR_BJXR_NECP_M08_01_00001.bc</t>
  </si>
  <si>
    <t>XDOR_BJXR_NECP_M08_02_00001.bc</t>
  </si>
  <si>
    <t>XDOR_BJXR_NECP_M08_03_00001.bc</t>
  </si>
  <si>
    <t>XDOR_BJXR_NECP_M08_04_00001.bc</t>
  </si>
  <si>
    <t>XDOR_BJXR_NECP_M08_05_00001.bc</t>
  </si>
  <si>
    <t>XDOR_BJXR_NECP_M08_06_00001.bc</t>
  </si>
  <si>
    <t>XDOR_BJXR_NECP_M09_11_00001.bc</t>
  </si>
  <si>
    <t>Latch release parameter setting</t>
  </si>
  <si>
    <t>MAST-SC latch release operations</t>
  </si>
  <si>
    <t>MAST-MGF latch release operations</t>
  </si>
  <si>
    <t>MAST (latch release operations)</t>
  </si>
  <si>
    <t>Constraints:
Together with WPT-S latch release</t>
  </si>
  <si>
    <t>Constraints: to be done first</t>
  </si>
  <si>
    <t>Constraints: not earlier as 2 m after launch, Different from the HV checkout of MPPE, stepwise HV increasing approach is not necessary for the TWTA HV checkout.</t>
  </si>
  <si>
    <t>RCS  pressure check (passive housekeeping monitoring only)</t>
  </si>
  <si>
    <t>Mission Data Processor commissioning</t>
  </si>
  <si>
    <t>Constraints:
- As soon as possible after launch, whereas around 25 days after launch is still acceptable.
- Schedule after DMC, MDP and PWI commissioning
- Schedule together with MAST latch release operations</t>
  </si>
  <si>
    <t>Constraints:
The PWI activities and the WPT-S latch release need to be grouped together (PWI activities first, then WPT-S latch release).</t>
  </si>
  <si>
    <t>PWI Commissioning</t>
  </si>
  <si>
    <t>EWO ON</t>
  </si>
  <si>
    <t>SORBET/AM2P/WPT-PRE/DBS-PA</t>
  </si>
  <si>
    <t>MEFISTO ON</t>
  </si>
  <si>
    <t>PWI Function test (all ON)</t>
  </si>
  <si>
    <t>OFA/EFD command/HK</t>
  </si>
  <si>
    <t>XDOR_BJXR_NECP_M11_01_00001.bc</t>
  </si>
  <si>
    <t>XDOR_BJXR_NECP_M11_02_00001.bc</t>
  </si>
  <si>
    <t>XDOR_BJXR_NECP_M11_03_00001.bc</t>
  </si>
  <si>
    <t>XDOR_BJXR_NECP_M11_04_00001.bc</t>
  </si>
  <si>
    <t>XDOR_BJXR_NECP_M11_05_00001.bc</t>
  </si>
  <si>
    <t>XDOR_BJXR_NECP_M10_01_00001.bc</t>
  </si>
  <si>
    <t>XDOR_BJXR_NECP_M10_02_00001.bc</t>
  </si>
  <si>
    <t>XDOR_BJXR_NECP_M10_03_00001.bc</t>
  </si>
  <si>
    <t>XDOR_BJXR_NECP_M10_04_00001.bc</t>
  </si>
  <si>
    <t>XDOR_BJXR_NECP_M10_05_00001.bc</t>
  </si>
  <si>
    <t>XDOR_BJXR_NECP_M10_07_00001.bc</t>
  </si>
  <si>
    <t>XDOR_BJXR_NECP_M10_09_00001.bc</t>
  </si>
  <si>
    <t>XDOR_BJXR_NECP_M10_08_00001.bc</t>
  </si>
  <si>
    <t>XDOR_BJXR_NECP_M10_10_00001.bc</t>
  </si>
  <si>
    <t>Parameter set</t>
  </si>
  <si>
    <t>HK check</t>
  </si>
  <si>
    <t>Repeat observation sequence (get mission data)</t>
  </si>
  <si>
    <t>Only one XDOR file for MTL operations is needed</t>
  </si>
  <si>
    <t>XDOR_BJXR_NECP_M12_01_00001.bc</t>
  </si>
  <si>
    <t>XDOR_BJXR_NECP_M12_02_00001.bc</t>
  </si>
  <si>
    <t>XDOR_BJXR_NECP_M15_04_00001.bc</t>
  </si>
  <si>
    <t>Observation mode check</t>
  </si>
  <si>
    <t>Initial check</t>
  </si>
  <si>
    <t>Function check</t>
  </si>
  <si>
    <t>Repeat observation mode check</t>
  </si>
  <si>
    <t>includes 1 hour of wait time</t>
  </si>
  <si>
    <t>XDOR_BJXR_NECP_M13_01_00001.bc</t>
  </si>
  <si>
    <t>XDOR_BJXR_NECP_M13_02_00001.bc</t>
  </si>
  <si>
    <t>XDOR_BJXR_NECP_M13_03_00001.bc</t>
  </si>
  <si>
    <t>XDOR_BJXR_NECP_M13_04_00001.bc</t>
  </si>
  <si>
    <t>This activity is including the HV checkout of the MSASI, in which the stepwise HV increase approach is necessary.</t>
  </si>
  <si>
    <t>Constraints: Typically not earlier than 2 months after launch
HV increase rate: &lt; 1 kV/day
Assumption: user-HK telemetry rate = 16 sec -&gt; Wait_sec: 1min</t>
  </si>
  <si>
    <t>Repeat observation sequence</t>
  </si>
  <si>
    <t>HV increase: +6 kV procedure (nominal: +5.6 kV)</t>
  </si>
  <si>
    <t>XDOR_BJXR_NECP_M14_01_00001.bc</t>
  </si>
  <si>
    <t>XDOR_BJXR_NECP_M14_02_00001.bc</t>
  </si>
  <si>
    <t>HV increase: -4 kV procedure (nominal: -1.4 kV)</t>
  </si>
  <si>
    <t>20 TCs</t>
  </si>
  <si>
    <t>34 TCs</t>
  </si>
  <si>
    <t>13 TCs</t>
  </si>
  <si>
    <t>3 TCs</t>
  </si>
  <si>
    <t>includes 1 hour of wait time, 13 TCs</t>
  </si>
  <si>
    <t>Initial Power ON</t>
  </si>
  <si>
    <t>Cal Check</t>
  </si>
  <si>
    <t>DISABLE HV SECURITY</t>
  </si>
  <si>
    <t>SWITCH ON MCP (2750V in vacuum)</t>
  </si>
  <si>
    <t>SWITCH ON SCAN</t>
  </si>
  <si>
    <t>TEST MODE ON</t>
  </si>
  <si>
    <t>Regenerate mission data again: 30 min operation plus 1 h wait time</t>
  </si>
  <si>
    <t>TEST MODE OFF</t>
  </si>
  <si>
    <t>SWITCH OFF SCAN</t>
  </si>
  <si>
    <t>SWITCH OFF MCP</t>
  </si>
  <si>
    <t>CAL check</t>
  </si>
  <si>
    <t>MDP SW check</t>
  </si>
  <si>
    <t>SAFETY ON HV check</t>
  </si>
  <si>
    <t>SAFETY OFF</t>
  </si>
  <si>
    <t>SAFETY OFF SHORT TIME ON</t>
  </si>
  <si>
    <t>SVG HV LEVEL UP</t>
  </si>
  <si>
    <t>SVS HV LEVEL UP</t>
  </si>
  <si>
    <t>MHV HV LEVEL UP</t>
  </si>
  <si>
    <t>SWEEP CHECK</t>
  </si>
  <si>
    <t>HV SCAN &amp; PH SCAN check</t>
  </si>
  <si>
    <t>ASIC check</t>
  </si>
  <si>
    <t>PH scan check</t>
  </si>
  <si>
    <t>Set HV1</t>
  </si>
  <si>
    <t>Set HV2</t>
  </si>
  <si>
    <t>Set VHV1 and VHV2</t>
  </si>
  <si>
    <t>Set VHV4</t>
  </si>
  <si>
    <t>Adjust VHV4</t>
  </si>
  <si>
    <t>Initiate VHV3 sweep</t>
  </si>
  <si>
    <t>Regenerate mission data again: 60 min operation plus 1 h wait time</t>
  </si>
  <si>
    <t>Health check</t>
  </si>
  <si>
    <t>Discrimination control (auto/manual)</t>
  </si>
  <si>
    <t>HVMAIN LEVEL UP</t>
  </si>
  <si>
    <t>HVDEF LEVEL UP</t>
  </si>
  <si>
    <t>HVSTOPMCP LEVEL UP (4 assemblies)</t>
  </si>
  <si>
    <t>HVSTARTMCP LEVEL UP</t>
  </si>
  <si>
    <t>SWEEP CHECK (4 output)</t>
  </si>
  <si>
    <t>HV/DISCRI SCAN 3</t>
  </si>
  <si>
    <t>observation sequence</t>
  </si>
  <si>
    <t>Regenerate mission data again: 120 min operation plus 1 h wait time</t>
  </si>
  <si>
    <t>function check</t>
  </si>
  <si>
    <t>function check (HV operation)</t>
  </si>
  <si>
    <t>Macro command check (mission data are generated)</t>
  </si>
  <si>
    <t>Observation sequence (mission data production)</t>
  </si>
  <si>
    <t>Regenerate mission data again: 5 min operation plus 1 h wait time</t>
  </si>
  <si>
    <t>HV ON/OFF with 0V output</t>
  </si>
  <si>
    <t>HV ON/OFF with a few V output</t>
  </si>
  <si>
    <t>HV LEVEL UP</t>
  </si>
  <si>
    <t>Data check at the target HV Voltage</t>
  </si>
  <si>
    <t>HV-L ON/OFF with 0V output</t>
  </si>
  <si>
    <t>HV-L ON/OFF with a few V output</t>
  </si>
  <si>
    <t>HV-L LEVEL UP</t>
  </si>
  <si>
    <t>Data check at the target HV-L Voltage</t>
  </si>
  <si>
    <t>Regenerate mission data again: 30min operation plus 1 h wait time</t>
  </si>
  <si>
    <t>HV-H ON/OFF with 0V output</t>
  </si>
  <si>
    <t>HV-H ON/OFF with a few V output</t>
  </si>
  <si>
    <t>HV-H LEVEL UP (avg 1kV/h)</t>
  </si>
  <si>
    <t>Data check at the target HV-H Voltage</t>
  </si>
  <si>
    <t>ASIC parameter scan check</t>
  </si>
  <si>
    <t>LV operation</t>
  </si>
  <si>
    <t>Mission Timeline operation</t>
  </si>
  <si>
    <t>MPPE consists of 7 instruments (MEA1, MEA2, MSA, MIA, HEP-ele, HEP-ion, ENA). All of  the instruments feature HV circuits.</t>
  </si>
  <si>
    <t>Constraints: Typically not earlier than 2 months after launch
The HV checkout of each instrument should be also executed based on the stepwise HV increase approach.</t>
  </si>
  <si>
    <t>MEA1 Nominal operation</t>
  </si>
  <si>
    <t>1 h wait time satisfied</t>
  </si>
  <si>
    <t>Regenerate mission data of Cal Check again: 15 min operation</t>
  </si>
  <si>
    <t>XDOR_BJXR_NECP_M15_01_00001.bc</t>
  </si>
  <si>
    <t>XDOR_BJXR_NECP_M15_02_00001.bc</t>
  </si>
  <si>
    <t>XDOR_BJXR_NECP_M15_03_00001.bc</t>
  </si>
  <si>
    <t>MEA1 HV operation</t>
  </si>
  <si>
    <t>XDOR_BJXR_NECP_M15_05_00001.bc</t>
  </si>
  <si>
    <t>XDOR_BJXR_NECP_M15_06_00001.bc</t>
  </si>
  <si>
    <t>XDOR_BJXR_NECP_M15_07_00001.bc</t>
  </si>
  <si>
    <t>XDOR_BJXR_NECP_M15_08_00001.bc</t>
  </si>
  <si>
    <t>XDOR_BJXR_NECP_M15_09_00001.bc</t>
  </si>
  <si>
    <t>XDOR_BJXR_NECP_M15_10_00001.bc</t>
  </si>
  <si>
    <t>XDOR_BJXR_NECP_M15_11_00001.bc</t>
  </si>
  <si>
    <t>XDOR_BJXR_NECP_M15_12_00001.bc</t>
  </si>
  <si>
    <t>XDOR_BJXR_NECP_M15_13_00001.bc</t>
  </si>
  <si>
    <t>MEA1 Mission Timeline operation</t>
  </si>
  <si>
    <t>MEA2 Nominal operation</t>
  </si>
  <si>
    <t>MEA2 HV operation</t>
  </si>
  <si>
    <t>MEA2 Mission Timeline operation</t>
  </si>
  <si>
    <t>MIA Nominal operation</t>
  </si>
  <si>
    <t>MIA HV operation</t>
  </si>
  <si>
    <t>MIA Mission Timeline operation</t>
  </si>
  <si>
    <t>Regenerate mission data of sweep check again: 1h operation</t>
  </si>
  <si>
    <t>Regenerate mission data of Cal Check again: 30 min operation</t>
  </si>
  <si>
    <t>MSA Nominal operation</t>
  </si>
  <si>
    <t>MSA Mission Timeline operation</t>
  </si>
  <si>
    <t>MSA HV operation (max 8V)</t>
  </si>
  <si>
    <t>ENA Nominal operation</t>
  </si>
  <si>
    <t>ENA Mission Timeline operation</t>
  </si>
  <si>
    <t>ENA HV operation</t>
  </si>
  <si>
    <t>HEP-e Nominal operation</t>
  </si>
  <si>
    <t>HEP-e HV operation</t>
  </si>
  <si>
    <t>HEP-e/HEP-l Mission Timeline operation (at the same time)</t>
  </si>
  <si>
    <t>Regenerate mission data of Cal Check again: 60 min operation</t>
  </si>
  <si>
    <t>HEP-l Nominal operation</t>
  </si>
  <si>
    <t>HEP-l HV operation</t>
  </si>
  <si>
    <t>MPPE MEA1 commissioning</t>
  </si>
  <si>
    <t>M16</t>
  </si>
  <si>
    <t>MPPE MEA2 commissioning</t>
  </si>
  <si>
    <t>MPPE MIA commissioning</t>
  </si>
  <si>
    <t>M17</t>
  </si>
  <si>
    <t>MPPE MSA commissioning</t>
  </si>
  <si>
    <t>M18</t>
  </si>
  <si>
    <t>MPPE ENA commissioning</t>
  </si>
  <si>
    <t>M19</t>
  </si>
  <si>
    <t>MPPE HEP-e/-l commissioning</t>
  </si>
  <si>
    <t>M20</t>
  </si>
  <si>
    <t>XDOR_BJXR_NECP_M16_01_00001.bc</t>
  </si>
  <si>
    <t>XDOR_BJXR_NECP_M16_02_00001.bc</t>
  </si>
  <si>
    <t>XDOR_BJXR_NECP_M16_03_00001.bc</t>
  </si>
  <si>
    <t>XDOR_BJXR_NECP_M16_04_00001.bc</t>
  </si>
  <si>
    <t>XDOR_BJXR_NECP_M16_05_00001.bc</t>
  </si>
  <si>
    <t>XDOR_BJXR_NECP_M16_06_00001.bc</t>
  </si>
  <si>
    <t>XDOR_BJXR_NECP_M16_07_00001.bc</t>
  </si>
  <si>
    <t>XDOR_BJXR_NECP_M16_08_00001.bc</t>
  </si>
  <si>
    <t>XDOR_BJXR_NECP_M16_09_00001.bc</t>
  </si>
  <si>
    <t>XDOR_BJXR_NECP_M16_10_00001.bc</t>
  </si>
  <si>
    <t>XDOR_BJXR_NECP_M16_11_00001.bc</t>
  </si>
  <si>
    <t>XDOR_BJXR_NECP_M16_12_00001.bc</t>
  </si>
  <si>
    <t>XDOR_BJXR_NECP_M16_13_00001.bc</t>
  </si>
  <si>
    <t>XDOR_BJXR_NECP_M17_01_00001.bc</t>
  </si>
  <si>
    <t>XDOR_BJXR_NECP_M17_02_00001.bc</t>
  </si>
  <si>
    <t>XDOR_BJXR_NECP_M17_03_00001.bc</t>
  </si>
  <si>
    <t>XDOR_BJXR_NECP_M17_04_00001.bc</t>
  </si>
  <si>
    <t>XDOR_BJXR_NECP_M17_05_00001.bc</t>
  </si>
  <si>
    <t>XDOR_BJXR_NECP_M17_06_00001.bc</t>
  </si>
  <si>
    <t>XDOR_BJXR_NECP_M17_07_00001.bc</t>
  </si>
  <si>
    <t>XDOR_BJXR_NECP_M17_08_00001.bc</t>
  </si>
  <si>
    <t>XDOR_BJXR_NECP_M17_09_00001.bc</t>
  </si>
  <si>
    <t>XDOR_BJXR_NECP_M17_10_00001.bc</t>
  </si>
  <si>
    <t>XDOR_BJXR_NECP_M17_11_00001.bc</t>
  </si>
  <si>
    <t>XDOR_BJXR_NECP_M17_12_00001.bc</t>
  </si>
  <si>
    <t>XDOR_BJXR_NECP_M17_13_00001.bc</t>
  </si>
  <si>
    <t>XDOR_BJXR_NECP_M17_14_00001.bc</t>
  </si>
  <si>
    <t>XDOR_BJXR_NECP_M18_01_00001.bc</t>
  </si>
  <si>
    <t>XDOR_BJXR_NECP_M18_02_00001.bc</t>
  </si>
  <si>
    <t>XDOR_BJXR_NECP_M18_03_00001.bc</t>
  </si>
  <si>
    <t>XDOR_BJXR_NECP_M18_05_00001.bc</t>
  </si>
  <si>
    <t>XDOR_BJXR_NECP_M18_06_00001.bc</t>
  </si>
  <si>
    <t>XDOR_BJXR_NECP_M18_07_00001.bc</t>
  </si>
  <si>
    <t>XDOR_BJXR_NECP_M18_08_00001.bc</t>
  </si>
  <si>
    <t>XDOR_BJXR_NECP_M18_09_00001.bc</t>
  </si>
  <si>
    <t>XDOR_BJXR_NECP_M18_10_00001.bc</t>
  </si>
  <si>
    <t>XDOR_BJXR_NECP_M18_11_00001.bc</t>
  </si>
  <si>
    <t>XDOR_BJXR_NECP_M18_12_00001.bc</t>
  </si>
  <si>
    <t>XDOR_BJXR_NECP_M18_13_00001.bc</t>
  </si>
  <si>
    <t>XDOR_BJXR_NECP_M19_01_00001.bc</t>
  </si>
  <si>
    <t>XDOR_BJXR_NECP_M19_02_00001.bc</t>
  </si>
  <si>
    <t>XDOR_BJXR_NECP_M19_03_00001.bc</t>
  </si>
  <si>
    <t>XDOR_BJXR_NECP_M19_05_00001.bc</t>
  </si>
  <si>
    <t>XDOR_BJXR_NECP_M19_06_00001.bc</t>
  </si>
  <si>
    <t>XDOR_BJXR_NECP_M19_07_00001.bc</t>
  </si>
  <si>
    <t>XDOR_BJXR_NECP_M19_08_00001.bc</t>
  </si>
  <si>
    <t>XDOR_BJXR_NECP_M19_09_00001.bc</t>
  </si>
  <si>
    <t>XDOR_BJXR_NECP_M19_10_00001.bc</t>
  </si>
  <si>
    <t>XDOR_BJXR_NECP_M19_11_00001.bc</t>
  </si>
  <si>
    <t>XDOR_BJXR_NECP_M19_12_00001.bc</t>
  </si>
  <si>
    <t>XDOR_BJXR_NECP_M19_13_00001.bc</t>
  </si>
  <si>
    <t>XDOR_BJXR_NECP_M19_14_00001.bc</t>
  </si>
  <si>
    <t>XDOR_BJXR_NECP_M19_04_00001.bc</t>
  </si>
  <si>
    <t>XDOR_BJXR_NECP_M20_01_00001.bc</t>
  </si>
  <si>
    <t>XDOR_BJXR_NECP_M20_02_00001.bc</t>
  </si>
  <si>
    <t>XDOR_BJXR_NECP_M20_03_00001.bc</t>
  </si>
  <si>
    <t>XDOR_BJXR_NECP_M20_04_00001.bc</t>
  </si>
  <si>
    <t>XDOR_BJXR_NECP_M20_05_00001.bc</t>
  </si>
  <si>
    <t>XDOR_BJXR_NECP_M20_06_00001.bc</t>
  </si>
  <si>
    <t>XDOR_BJXR_NECP_M20_07_00001.bc</t>
  </si>
  <si>
    <t>XDOR_BJXR_NECP_M20_08_00001.bc</t>
  </si>
  <si>
    <t>XDOR_BJXR_NECP_M20_09_00001.bc</t>
  </si>
  <si>
    <t>XDOR_BJXR_NECP_M20_10_00001.bc</t>
  </si>
  <si>
    <t>XDOR_BJXR_NECP_M20_11_00001.bc</t>
  </si>
  <si>
    <t>XDOR_BJXR_NECP_M20_12_00001.bc</t>
  </si>
  <si>
    <t>XDOR_BJXR_NECP_M20_13_00001.bc</t>
  </si>
  <si>
    <t>XDOR_BJXR_NECP_M20_14_00001.bc</t>
  </si>
  <si>
    <t>XDOR_BJXR_NECP_M20_15_00001.bc</t>
  </si>
  <si>
    <t>XDOR_BJXR_NECP_M20_16_00001.bc</t>
  </si>
  <si>
    <t>XDOR_BJXR_NECP_M20_17_00001.bc</t>
  </si>
  <si>
    <t>XDOR_BJXR_NECP_M20_18_00001.bc</t>
  </si>
  <si>
    <t>XDOR_BJXR_NECP_M20_19_00001.bc</t>
  </si>
  <si>
    <t>XDOR_BJXR_NECP_M20_20_00001.bc</t>
  </si>
  <si>
    <t>XDOR_BJXR_NECP_M20_21_00001.bc</t>
  </si>
  <si>
    <t>XDOR_BJXR_NECP_M20_22_00001.bc</t>
  </si>
  <si>
    <t>Power ON</t>
    <phoneticPr fontId="10"/>
  </si>
  <si>
    <t>Initial Power ON</t>
    <phoneticPr fontId="10"/>
  </si>
  <si>
    <t>G check</t>
    <phoneticPr fontId="10"/>
  </si>
  <si>
    <t>XDOR_BJXR_NECP_M14_04_00001.bc</t>
    <phoneticPr fontId="10"/>
  </si>
  <si>
    <t>XDOR_BJXR_NECP_M14_03_00001.bc</t>
    <phoneticPr fontId="10"/>
  </si>
  <si>
    <t>MSASI ON</t>
    <phoneticPr fontId="10"/>
  </si>
  <si>
    <t>MSASI OFF</t>
    <phoneticPr fontId="10"/>
  </si>
  <si>
    <t>4 TCs</t>
    <phoneticPr fontId="10"/>
  </si>
  <si>
    <t>HV operation (mission data check and observation sequence)</t>
    <phoneticPr fontId="10"/>
  </si>
  <si>
    <t>Mission data check with HV (CAL mode)</t>
    <phoneticPr fontId="10"/>
  </si>
  <si>
    <t>Observation sequence with HV (macro commands)</t>
    <phoneticPr fontId="10"/>
  </si>
  <si>
    <t>This procedure can be skipped if packet loss does not happen</t>
    <phoneticPr fontId="10"/>
  </si>
  <si>
    <t>MSASI commissioning (LV)</t>
    <phoneticPr fontId="10"/>
  </si>
  <si>
    <t>MSASI commissioning (HV)</t>
    <phoneticPr fontId="10"/>
  </si>
  <si>
    <t>MPPE MEA1 commissioning (LV)</t>
    <phoneticPr fontId="10"/>
  </si>
  <si>
    <t>MPPE MIA commissioning (LV)</t>
    <phoneticPr fontId="10"/>
  </si>
  <si>
    <t>MPPE MEA2 commissioning (LV)</t>
    <phoneticPr fontId="10"/>
  </si>
  <si>
    <t>MPPE MSA commissioning (LV)</t>
    <phoneticPr fontId="10"/>
  </si>
  <si>
    <t>MPPE ENA commissioning (LV)</t>
    <phoneticPr fontId="10"/>
  </si>
  <si>
    <t>MPPE HEP commissioning (LV)</t>
    <phoneticPr fontId="10"/>
  </si>
  <si>
    <t>MPPE MEA1 commissioning (HV)</t>
    <phoneticPr fontId="10"/>
  </si>
  <si>
    <t>MPPE MEA2 commissioning (HV)</t>
    <phoneticPr fontId="10"/>
  </si>
  <si>
    <t>MPPE MIA commissioning (HV)</t>
    <phoneticPr fontId="10"/>
  </si>
  <si>
    <t>MPPE MSA commissioning (HV)</t>
    <phoneticPr fontId="10"/>
  </si>
  <si>
    <t>MPPE ENA commissioning (HV)</t>
    <phoneticPr fontId="10"/>
  </si>
  <si>
    <t>MPPE HEP commissioning (HV)</t>
    <phoneticPr fontId="10"/>
  </si>
  <si>
    <t>XDOR_BJXR_NECP_M14_05_00001.bc</t>
    <phoneticPr fontId="10"/>
  </si>
  <si>
    <t>Comments</t>
  </si>
  <si>
    <t>MMO to Cruise dormant mode</t>
  </si>
  <si>
    <t>MMO Data Volume</t>
  </si>
  <si>
    <t>Open Points</t>
  </si>
  <si>
    <t>Mission Timeline operation (without HV)</t>
  </si>
  <si>
    <t>Regenerate mission data of Cal Check again: 15 min operation plus 1 h wait time</t>
  </si>
  <si>
    <t>XDOR_BJXR_NECP_M15_14_00001.bc</t>
  </si>
  <si>
    <t>XDOR_BJXR_NECP_M14_06_00001.bc</t>
  </si>
  <si>
    <t>XDOR_BJXR_NECP_M14_07_00001.bc</t>
  </si>
  <si>
    <t>XDOR_BJXR_NECP_M14_08_00001.bc</t>
  </si>
  <si>
    <t>XDOR_BJXR_NECP_M14_09_00001.bc</t>
  </si>
  <si>
    <t>XDOR_BJXR_NECP_M14_10_00001.bc</t>
  </si>
  <si>
    <t>XDOR_BJXR_NECP_M14_11_00001.bc</t>
  </si>
  <si>
    <t>XDOR_BJXR_NECP_M14_12_00001.bc</t>
  </si>
  <si>
    <t>XDOR_BJXR_NECP_M14_13_00001.bc</t>
  </si>
  <si>
    <t>XDOR_BJXR_NECP_M14_14_00001.bc</t>
  </si>
  <si>
    <t>XDOR_BJXR_NECP_M14_15_00001.bc</t>
  </si>
  <si>
    <t>XDOR_BJXR_NECP_M14_16_00001.bc</t>
  </si>
  <si>
    <t>XDOR_BJXR_NECP_M14_17_00001.bc</t>
  </si>
  <si>
    <t>XDOR_BJXR_NECP_M14_18_00001.bc</t>
  </si>
  <si>
    <t>XDOR_BJXR_NECP_M14_19_00001.bc</t>
  </si>
  <si>
    <t>XDOR_BJXR_NECP_M14_20_00001.bc</t>
  </si>
  <si>
    <t>XDOR_BJXR_NECP_M14_21_00001.bc</t>
  </si>
  <si>
    <t>XDOR_BJXR_NECP_M14_22_00001.bc</t>
  </si>
  <si>
    <t>XDOR_BJXR_NECP_M16_14_00001.bc</t>
  </si>
  <si>
    <t>XDOR_BJXR_NECP_M17_15_00001.bc</t>
  </si>
  <si>
    <t>XDOR_BJXR_NECP_M18_14_00001.bc</t>
  </si>
  <si>
    <t>XDOR_BJXR_NECP_M18_04_00001.bc</t>
  </si>
  <si>
    <t>XDOR_BJXR_NECP_M19_15_00001.bc</t>
  </si>
  <si>
    <t>XDOR_BJXR_NECP_M19_16_00001.bc</t>
  </si>
  <si>
    <t>XDOR_BJXR_NECP_M14_03_00001.bc</t>
  </si>
  <si>
    <t>Note, when the MMO is in the Cruise Active mode, the acquisition of the RCS pressure telemetry data is always performed by the DMC.</t>
  </si>
  <si>
    <t>MDP ON</t>
  </si>
  <si>
    <t>MDP OFF</t>
  </si>
  <si>
    <t>Step</t>
    <phoneticPr fontId="10"/>
  </si>
  <si>
    <t>MGF-I Initial power ON, HK check and parameter set</t>
    <phoneticPr fontId="10"/>
  </si>
  <si>
    <t>MGF-O Initial power ON, HK check and parameter set</t>
    <phoneticPr fontId="10"/>
  </si>
  <si>
    <t>Power OFF by MACRO</t>
    <phoneticPr fontId="10"/>
  </si>
  <si>
    <t>Power ON by MACRO</t>
    <phoneticPr fontId="10"/>
  </si>
  <si>
    <t>MGF-I Observation sequence (get mission data)</t>
    <phoneticPr fontId="10"/>
  </si>
  <si>
    <t>MGF-O Observation sequence (get mission data)</t>
    <phoneticPr fontId="10"/>
  </si>
  <si>
    <t>Power ON and OFF by MACRO</t>
    <phoneticPr fontId="10"/>
  </si>
  <si>
    <t>PME ON</t>
    <phoneticPr fontId="10"/>
  </si>
  <si>
    <t>MWE ON and HK CHECK</t>
    <phoneticPr fontId="10"/>
  </si>
  <si>
    <t>MOTOR-PSU_ON CHECK</t>
    <phoneticPr fontId="10"/>
  </si>
  <si>
    <t>Control Command Check</t>
    <phoneticPr fontId="10"/>
  </si>
  <si>
    <t>MAST Command Check</t>
    <phoneticPr fontId="10"/>
  </si>
  <si>
    <t>WPT-S Command Check</t>
    <phoneticPr fontId="10"/>
  </si>
  <si>
    <t>Safety Command Check</t>
    <phoneticPr fontId="10"/>
  </si>
  <si>
    <t>MWE OFF</t>
    <phoneticPr fontId="10"/>
  </si>
  <si>
    <t>PME OFF</t>
    <phoneticPr fontId="10"/>
  </si>
  <si>
    <t>MAST latch release control command</t>
    <phoneticPr fontId="10"/>
  </si>
  <si>
    <t>MWE ON</t>
    <phoneticPr fontId="10"/>
  </si>
  <si>
    <t>HRM open control command</t>
    <phoneticPr fontId="10"/>
  </si>
  <si>
    <t>Control parameter clear and MWE OFF</t>
    <phoneticPr fontId="10"/>
  </si>
  <si>
    <t>Spacecraft preparation for MMO mission commissioning</t>
    <phoneticPr fontId="10"/>
  </si>
  <si>
    <t>HV SCAN &amp; PH SCAN check with macro commands</t>
    <phoneticPr fontId="10"/>
  </si>
  <si>
    <t>Can be split before this step</t>
    <phoneticPr fontId="10"/>
  </si>
  <si>
    <t>SAFETY ON HV CHECK</t>
    <phoneticPr fontId="10"/>
  </si>
  <si>
    <t>SAFETY OFF</t>
    <phoneticPr fontId="10"/>
  </si>
  <si>
    <t>SAFETY OFF HV CHECK</t>
    <phoneticPr fontId="10"/>
  </si>
  <si>
    <t>Power OFF</t>
    <phoneticPr fontId="10"/>
  </si>
  <si>
    <t>Power ON with HV</t>
    <phoneticPr fontId="10"/>
  </si>
  <si>
    <t>Set HV1</t>
    <phoneticPr fontId="10"/>
  </si>
  <si>
    <t>Set VHV1 and VHV2 (upto 3kV)</t>
    <phoneticPr fontId="10"/>
  </si>
  <si>
    <t>HV OFF procedure</t>
    <phoneticPr fontId="10"/>
  </si>
  <si>
    <t>Power OFF after this step</t>
    <phoneticPr fontId="10"/>
  </si>
  <si>
    <t>Power ON in this step</t>
    <phoneticPr fontId="10"/>
  </si>
  <si>
    <t>ERR CHECK</t>
    <phoneticPr fontId="10"/>
  </si>
  <si>
    <t>TBD</t>
    <phoneticPr fontId="10"/>
  </si>
  <si>
    <t>PWI is kept ON before TL activity</t>
    <phoneticPr fontId="10"/>
  </si>
  <si>
    <t>PWI is kept ON after this step</t>
    <phoneticPr fontId="10"/>
  </si>
  <si>
    <t>PWI is kept ON before this step</t>
    <phoneticPr fontId="10"/>
  </si>
  <si>
    <t>MGF is OFF after this step</t>
    <phoneticPr fontId="10"/>
  </si>
  <si>
    <t>MGF is turned ON in this step</t>
    <phoneticPr fontId="10"/>
  </si>
  <si>
    <t>Status monitoring</t>
    <phoneticPr fontId="10"/>
  </si>
  <si>
    <t>MDM is kept ON after this step</t>
    <phoneticPr fontId="10"/>
  </si>
  <si>
    <t>MDM OFF</t>
    <phoneticPr fontId="10"/>
  </si>
  <si>
    <t>MDM is kept ON before TL activity</t>
    <phoneticPr fontId="10"/>
  </si>
  <si>
    <t>TC by TC</t>
    <phoneticPr fontId="10"/>
  </si>
  <si>
    <t>MSASI ON</t>
    <phoneticPr fontId="10"/>
  </si>
  <si>
    <t>5TCs</t>
    <phoneticPr fontId="10"/>
  </si>
  <si>
    <t>MEM DUMP</t>
  </si>
  <si>
    <t>MEA1 OFF</t>
    <phoneticPr fontId="10"/>
  </si>
  <si>
    <t>SECURITY OFF</t>
  </si>
  <si>
    <t>SWITCH ON MCP</t>
  </si>
  <si>
    <t>ENABLE OF HV ANALYZER</t>
  </si>
  <si>
    <t>Power ON status</t>
    <phoneticPr fontId="10"/>
  </si>
  <si>
    <t xml:space="preserve">SET GEOMETRIC FACTOR </t>
    <phoneticPr fontId="10"/>
  </si>
  <si>
    <t xml:space="preserve">Before this step </t>
    <phoneticPr fontId="10"/>
  </si>
  <si>
    <t>DATA MODE CHECK</t>
  </si>
  <si>
    <t>ASIC CHECK</t>
  </si>
  <si>
    <t>DEAD TIME CHECK</t>
  </si>
  <si>
    <t>PHSCAN CHECK</t>
  </si>
  <si>
    <t>OTHER CHECK</t>
  </si>
  <si>
    <t>MIA OFF</t>
  </si>
  <si>
    <t>MIA OFF</t>
    <phoneticPr fontId="10"/>
  </si>
  <si>
    <t>MEA2 OFF</t>
    <phoneticPr fontId="10"/>
  </si>
  <si>
    <t>MEA2 OFF</t>
    <phoneticPr fontId="10"/>
  </si>
  <si>
    <t>Power ON</t>
    <phoneticPr fontId="10"/>
  </si>
  <si>
    <t>HV OFF</t>
    <phoneticPr fontId="10"/>
  </si>
  <si>
    <t>HV OFF</t>
    <phoneticPr fontId="10"/>
  </si>
  <si>
    <t>Increase HV (+1 kV)</t>
    <phoneticPr fontId="10"/>
  </si>
  <si>
    <t>Increase HV (+2 kV)</t>
    <phoneticPr fontId="10"/>
  </si>
  <si>
    <t>Increase HV (+3kV)</t>
    <phoneticPr fontId="10"/>
  </si>
  <si>
    <t>Increasse HV (+4kV)</t>
    <phoneticPr fontId="10"/>
  </si>
  <si>
    <t>Increase HV (+5 kV)</t>
    <phoneticPr fontId="10"/>
  </si>
  <si>
    <t>Increase HV (+5.6 kV: nominal)</t>
    <phoneticPr fontId="10"/>
  </si>
  <si>
    <t>MSASI is kept ON after this step</t>
    <phoneticPr fontId="10"/>
  </si>
  <si>
    <t>MSASI is kept ON before this step</t>
    <phoneticPr fontId="10"/>
  </si>
  <si>
    <t>MSASI is kept ON after this step</t>
    <phoneticPr fontId="10"/>
  </si>
  <si>
    <t>Power ON status</t>
    <phoneticPr fontId="10"/>
  </si>
  <si>
    <t>ENA OFF</t>
    <phoneticPr fontId="10"/>
  </si>
  <si>
    <t>Power ON</t>
    <phoneticPr fontId="10"/>
  </si>
  <si>
    <t>HEP-i OFF</t>
    <phoneticPr fontId="10"/>
  </si>
  <si>
    <t>HEP-e is turned OFF in this step</t>
    <phoneticPr fontId="10"/>
  </si>
  <si>
    <t>HEP-e and HEP-I are OFF until this step</t>
    <phoneticPr fontId="10"/>
  </si>
  <si>
    <t>M31</t>
  </si>
  <si>
    <t>Contingency XDOR</t>
  </si>
  <si>
    <t>This includes commands, not just a TM check</t>
  </si>
  <si>
    <t>HT OFF procedure</t>
  </si>
  <si>
    <t>If data loss happens, the activity can be holded and restarted after 1h waiting</t>
  </si>
  <si>
    <t>MSA is kept ON before TL activity</t>
  </si>
  <si>
    <t>Only one XDOR file for MTL operations is needed
MSA is kept ON before TL activity</t>
  </si>
  <si>
    <t>Split point</t>
  </si>
  <si>
    <t>S36</t>
  </si>
  <si>
    <t>Spacecraft preparation for MMO high voltage test</t>
  </si>
  <si>
    <t>Spacecraft preparation for MMO high voltage test - undo</t>
  </si>
  <si>
    <t>h</t>
  </si>
  <si>
    <t>MMO to Cruise standby mode</t>
  </si>
  <si>
    <t>MMO condition at end of passes</t>
  </si>
  <si>
    <t>For each pass: MDP off, Cruise Standby mode</t>
  </si>
  <si>
    <t>PWI remains ON for MTL ops outside pass</t>
  </si>
  <si>
    <t>Can this be scheduled in same pass as PWI, without PWI out of pass operation being executed?</t>
  </si>
  <si>
    <t>should not include a PWI off at the end (MTL ops outside pass)</t>
  </si>
  <si>
    <t>Constraints:
Quickly after WPT-S latch release</t>
  </si>
  <si>
    <t>MSASI OFF</t>
  </si>
  <si>
    <t>Includes MSASI ON and OFF at end</t>
  </si>
  <si>
    <t>MSASI ON</t>
  </si>
  <si>
    <t>MEA1 Power ON</t>
  </si>
  <si>
    <t>How is repetition of observation considered?</t>
  </si>
  <si>
    <t>MSASI remains on in between passes</t>
  </si>
  <si>
    <t>MIA is kept ON after this step</t>
  </si>
  <si>
    <t>MIA is kept ON before this step</t>
  </si>
  <si>
    <t>MIA remains on in between pass</t>
  </si>
  <si>
    <t>HEP turned off at end of passes, switched on for MTL ops afterwards</t>
  </si>
  <si>
    <t>ENA remains on in between passes, is switched off at end</t>
  </si>
  <si>
    <t>MEA1 is switched off at end of pass</t>
  </si>
  <si>
    <t>MEA2 is switched off at end of pass</t>
  </si>
  <si>
    <t>MSA remains on in between passes and is switched off after MTL ops</t>
  </si>
  <si>
    <t>M02</t>
    <phoneticPr fontId="10"/>
  </si>
  <si>
    <t>DMC commissioning</t>
    <phoneticPr fontId="10"/>
  </si>
  <si>
    <t>TCS commissioning</t>
    <phoneticPr fontId="10"/>
  </si>
  <si>
    <t>TCS comissioning</t>
    <phoneticPr fontId="10"/>
  </si>
  <si>
    <t>M01</t>
    <phoneticPr fontId="10"/>
  </si>
  <si>
    <t>M03</t>
    <phoneticPr fontId="10"/>
  </si>
  <si>
    <t>M04</t>
    <phoneticPr fontId="10"/>
  </si>
  <si>
    <t>TL activity can be scheduled between day 35 and 36</t>
  </si>
  <si>
    <t>All PL off at end of day, MSASI switched for MTL ops afterwards; Note: MSASI should be last during the pass.</t>
  </si>
  <si>
    <t>Observation sequence (get mission data, HV OFF): 13 min (13 CMDs) + 150 min (waiting output of mission data from MDP to DMC)</t>
  </si>
  <si>
    <t>MDM is kept on at end of the pass for MTL operations outside pass; Note: MDM should be last during the pass.</t>
  </si>
  <si>
    <t>Duration of pass is 8.33h+1h for data loss - fits only marginally - risk accepted by JAXA</t>
  </si>
  <si>
    <t>Duration of pass is 8.66h+1h for data loss - fits only marginally - risk accepted by JAXA</t>
  </si>
  <si>
    <t>Note MDP off outside coverage acceptable for JAXA</t>
  </si>
  <si>
    <t>Note MMO to Cruise dormant mode outside coverage acceptable for JAXA</t>
  </si>
  <si>
    <t>18-19</t>
    <phoneticPr fontId="10"/>
  </si>
  <si>
    <t>DAY1</t>
    <phoneticPr fontId="10"/>
  </si>
  <si>
    <t>DAY1-3</t>
    <phoneticPr fontId="10"/>
  </si>
  <si>
    <t>DAY6-7</t>
    <phoneticPr fontId="10"/>
  </si>
  <si>
    <t>DAY7-8</t>
    <phoneticPr fontId="10"/>
  </si>
  <si>
    <t>TLM mode change and cruise mode</t>
    <phoneticPr fontId="10"/>
  </si>
  <si>
    <t>TLM mode change and cruise mode</t>
    <phoneticPr fontId="10"/>
  </si>
  <si>
    <t>XDOR_BJXR_C351_NECP_M130101_00001.BC</t>
    <phoneticPr fontId="10"/>
  </si>
  <si>
    <t>XDOR_BJXR_C415_NECP_M141301_00001.BC</t>
  </si>
  <si>
    <t>XDOR_BJXR_C416_NECP_M141401_00001.BC</t>
  </si>
  <si>
    <t>XDOR_BJXR_C417_NECP_M141501_00001.BC</t>
  </si>
  <si>
    <t>XDOR_BJXR_C418_NECP_M141701_00001.BC</t>
  </si>
  <si>
    <t>XDOR_BJXR_C419_NECP_M141901_00001.BC</t>
  </si>
  <si>
    <t>XDOR_BJXR_C420_NECP_M142001_00001.BC</t>
  </si>
  <si>
    <t>XDOR_BJXR_C421_NECP_M142201_00001.BC</t>
  </si>
  <si>
    <t>XDOR_BJXR_C422_NECP_M142401_00001.BC</t>
  </si>
  <si>
    <t>XDOR_BJXR_C423_NECP_M142601_00001.BC</t>
  </si>
  <si>
    <t>XDOR_BJXR_C424_NECP_M142801_00001.BC</t>
  </si>
  <si>
    <t>XDOR_BJXR_C425_NECP_M142901_00001.BC</t>
  </si>
  <si>
    <t>XDOR_BJXR_C426_NECP_M143101_00001.BC</t>
  </si>
  <si>
    <t>XDOR_BJXR_C427_NECP_M143301_00001.BC</t>
  </si>
  <si>
    <t>XDOR_BJXR_C428_NECP_M143401_00001.BC</t>
  </si>
  <si>
    <t>XDOR_BJXR_C429_NECP_M143501_00001.BC</t>
  </si>
  <si>
    <t>XDOR_BJXR_C430_NECP_M143601_00001.BC</t>
  </si>
  <si>
    <t>XOR__BJXR_C601NECP_M182101_00001.BC</t>
    <phoneticPr fontId="10"/>
  </si>
  <si>
    <t>XOR_BJXR_C651_NECP_M191801_00001.BC</t>
    <phoneticPr fontId="10"/>
  </si>
  <si>
    <t>XOR__BJXR_C701_NECP_M202301_00001.BC</t>
    <phoneticPr fontId="10"/>
  </si>
  <si>
    <t>contingency</t>
    <phoneticPr fontId="10"/>
  </si>
  <si>
    <t>-</t>
    <phoneticPr fontId="10"/>
  </si>
  <si>
    <t>TC by TC</t>
    <phoneticPr fontId="10"/>
  </si>
  <si>
    <t>contingency</t>
    <phoneticPr fontId="10"/>
  </si>
  <si>
    <t>C</t>
    <phoneticPr fontId="12"/>
  </si>
  <si>
    <t>001-100</t>
    <phoneticPr fontId="12"/>
  </si>
  <si>
    <t>M1-M5,M31</t>
    <phoneticPr fontId="12"/>
  </si>
  <si>
    <t>BUS</t>
    <phoneticPr fontId="12"/>
  </si>
  <si>
    <t>101-150</t>
    <phoneticPr fontId="12"/>
  </si>
  <si>
    <t>M08</t>
    <phoneticPr fontId="12"/>
  </si>
  <si>
    <t>MDP</t>
    <phoneticPr fontId="12"/>
  </si>
  <si>
    <t>&gt;　・TimeLineのファイル名は</t>
  </si>
  <si>
    <t>151-200</t>
    <phoneticPr fontId="12"/>
  </si>
  <si>
    <t>M09</t>
    <phoneticPr fontId="12"/>
  </si>
  <si>
    <t>MAST</t>
    <phoneticPr fontId="12"/>
  </si>
  <si>
    <t>&gt;　　　XOR__BJXR_T003_SVT_1c_PWI_Step_00001.BC　：　例</t>
  </si>
  <si>
    <t>201-250</t>
    <phoneticPr fontId="12"/>
  </si>
  <si>
    <t>M10</t>
    <phoneticPr fontId="12"/>
  </si>
  <si>
    <t>WPT-S</t>
    <phoneticPr fontId="12"/>
  </si>
  <si>
    <t>&gt;　　　本番　XOR__BJXR_C000_comment_00000.BC　　</t>
  </si>
  <si>
    <t>251-300</t>
    <phoneticPr fontId="12"/>
  </si>
  <si>
    <t>M11</t>
    <phoneticPr fontId="12"/>
  </si>
  <si>
    <t>PWI</t>
    <phoneticPr fontId="12"/>
  </si>
  <si>
    <t>&gt;　　　という形になると思うのでファイル名修正しないとです。</t>
  </si>
  <si>
    <t>301-350</t>
    <phoneticPr fontId="12"/>
  </si>
  <si>
    <t>M12</t>
    <phoneticPr fontId="12"/>
  </si>
  <si>
    <t>MGF</t>
    <phoneticPr fontId="12"/>
  </si>
  <si>
    <t>&gt;　・Realのファイル名も</t>
  </si>
  <si>
    <t>351-400</t>
    <phoneticPr fontId="12"/>
  </si>
  <si>
    <t>M13</t>
    <phoneticPr fontId="12"/>
  </si>
  <si>
    <t>MDM</t>
    <phoneticPr fontId="12"/>
  </si>
  <si>
    <t>&gt;　　　XDOR_BJXR_C000_comment_00000.BC　　　T-&gt;Cに変更</t>
  </si>
  <si>
    <t>401-450</t>
    <phoneticPr fontId="12"/>
  </si>
  <si>
    <t>M14</t>
    <phoneticPr fontId="12"/>
  </si>
  <si>
    <t>MSASI</t>
    <phoneticPr fontId="12"/>
  </si>
  <si>
    <t>&gt;　　　になります。</t>
  </si>
  <si>
    <t>451-500</t>
    <phoneticPr fontId="12"/>
  </si>
  <si>
    <t>M15</t>
    <phoneticPr fontId="12"/>
  </si>
  <si>
    <t>MEA1</t>
    <phoneticPr fontId="12"/>
  </si>
  <si>
    <t>501-550</t>
    <phoneticPr fontId="12"/>
  </si>
  <si>
    <t>M16</t>
    <phoneticPr fontId="12"/>
  </si>
  <si>
    <t>MEA2</t>
    <phoneticPr fontId="12"/>
  </si>
  <si>
    <t>551-600</t>
    <phoneticPr fontId="12"/>
  </si>
  <si>
    <t>M17</t>
    <phoneticPr fontId="12"/>
  </si>
  <si>
    <t>MIA</t>
    <phoneticPr fontId="12"/>
  </si>
  <si>
    <t>601-650</t>
    <phoneticPr fontId="12"/>
  </si>
  <si>
    <t>M18</t>
    <phoneticPr fontId="12"/>
  </si>
  <si>
    <t>MSA</t>
    <phoneticPr fontId="12"/>
  </si>
  <si>
    <t>651-700</t>
    <phoneticPr fontId="12"/>
  </si>
  <si>
    <t>M19</t>
    <phoneticPr fontId="12"/>
  </si>
  <si>
    <t>ENA</t>
    <phoneticPr fontId="12"/>
  </si>
  <si>
    <t>701-750</t>
    <phoneticPr fontId="12"/>
  </si>
  <si>
    <t>M20</t>
    <phoneticPr fontId="12"/>
  </si>
  <si>
    <t>HEP</t>
    <phoneticPr fontId="12"/>
  </si>
  <si>
    <t>751-999</t>
    <phoneticPr fontId="12"/>
  </si>
  <si>
    <t>予備</t>
    <rPh sb="0" eb="2">
      <t>ヨビ</t>
    </rPh>
    <phoneticPr fontId="12"/>
  </si>
  <si>
    <t xml:space="preserve"> cps Chapter</t>
    <phoneticPr fontId="10"/>
  </si>
  <si>
    <t>3.5 -3.5.5.3</t>
    <phoneticPr fontId="10"/>
  </si>
  <si>
    <t>3.5.7 - 3.8.3.2</t>
    <phoneticPr fontId="10"/>
  </si>
  <si>
    <t>3.9 - 3.13</t>
    <phoneticPr fontId="10"/>
  </si>
  <si>
    <t>Constraints: not earlier as 2 m after launch, Different from the HV checkout of MPPE, stepwise HV increasing approach is not necessary for the TWTA HV checkout.</t>
    <phoneticPr fontId="10"/>
  </si>
  <si>
    <t>HK Mode change</t>
    <phoneticPr fontId="10"/>
  </si>
  <si>
    <t xml:space="preserve"> </t>
    <phoneticPr fontId="10"/>
  </si>
  <si>
    <t>1-3.4</t>
    <phoneticPr fontId="10"/>
  </si>
  <si>
    <t>M51</t>
    <phoneticPr fontId="10"/>
  </si>
  <si>
    <t xml:space="preserve"> Timeline operation </t>
    <phoneticPr fontId="10"/>
  </si>
  <si>
    <t>MTL</t>
    <phoneticPr fontId="10"/>
  </si>
  <si>
    <t>20?</t>
    <phoneticPr fontId="10"/>
  </si>
  <si>
    <t>contingency #1</t>
    <phoneticPr fontId="10"/>
  </si>
  <si>
    <t>contingency #2</t>
    <phoneticPr fontId="10"/>
  </si>
  <si>
    <t>PWI OFF</t>
    <phoneticPr fontId="10"/>
  </si>
  <si>
    <t>Firm DMC-IF, memory check</t>
    <phoneticPr fontId="10"/>
  </si>
  <si>
    <t>XDOR_BJXR_C789_NECP_M089901_00001.BC</t>
    <phoneticPr fontId="10"/>
  </si>
  <si>
    <t>XDOR_BJXR_C790_NECP_M089902_00001.BC</t>
    <phoneticPr fontId="10"/>
  </si>
  <si>
    <t>M52</t>
    <phoneticPr fontId="10"/>
  </si>
  <si>
    <t>M53</t>
    <phoneticPr fontId="10"/>
  </si>
  <si>
    <t>M54</t>
    <phoneticPr fontId="10"/>
  </si>
  <si>
    <t>contingency
(Set up MDP off &amp; MMO on)</t>
    <phoneticPr fontId="10"/>
  </si>
  <si>
    <t>Preparation for MMO mission commissioning
(Set up Before MDP Check)</t>
    <phoneticPr fontId="10"/>
  </si>
  <si>
    <t>Preparation for MMO mission commissioning
(Set up  MDP off &amp; MMO off)</t>
    <phoneticPr fontId="10"/>
  </si>
  <si>
    <t>DAY-1</t>
    <phoneticPr fontId="10"/>
  </si>
  <si>
    <t>M55</t>
    <phoneticPr fontId="10"/>
  </si>
  <si>
    <t>Before this step</t>
  </si>
  <si>
    <t>M56</t>
    <phoneticPr fontId="10"/>
  </si>
  <si>
    <t>M55</t>
    <phoneticPr fontId="12"/>
  </si>
  <si>
    <t>MDP ON</t>
    <phoneticPr fontId="12"/>
  </si>
  <si>
    <t>M56</t>
    <phoneticPr fontId="12"/>
  </si>
  <si>
    <t>MDP OFF</t>
    <phoneticPr fontId="12"/>
  </si>
  <si>
    <t>Initial Power ON Sequence (HEPe)</t>
  </si>
  <si>
    <t>ASIC Initial Register set</t>
  </si>
  <si>
    <t>ASIC Initial Parameter set and Load</t>
  </si>
  <si>
    <t>Temp Table Parameter set</t>
  </si>
  <si>
    <t>Temp Table change and Bit erroe Clear</t>
  </si>
  <si>
    <t>ASIC CAL Check Sequence</t>
  </si>
  <si>
    <t>Initial Power OFF Sequence (HEPe)</t>
  </si>
  <si>
    <t>Initial Power ON Sequence (HEPi)</t>
  </si>
  <si>
    <t>Mode SSD and TOF check</t>
  </si>
  <si>
    <t>Initial Power OFF Sequence (HEPi)</t>
  </si>
  <si>
    <t>PWI ON</t>
    <phoneticPr fontId="10"/>
  </si>
  <si>
    <t>WPT-S1 HRM open operation 1st</t>
    <phoneticPr fontId="10"/>
  </si>
  <si>
    <t>WPT-S1 HRM open operation 2nd</t>
    <phoneticPr fontId="10"/>
  </si>
  <si>
    <t>contingency_WPTS1</t>
    <phoneticPr fontId="10"/>
  </si>
  <si>
    <t>contingency_WPTS2</t>
    <phoneticPr fontId="10"/>
  </si>
  <si>
    <t>MAST-SC latch release 1st</t>
    <phoneticPr fontId="10"/>
  </si>
  <si>
    <t>MAST-SC latch release 2nd</t>
    <phoneticPr fontId="10"/>
  </si>
  <si>
    <t>MAST-SC latch release 3rd</t>
    <phoneticPr fontId="10"/>
  </si>
  <si>
    <t>MAST-SC strap storage</t>
    <phoneticPr fontId="10"/>
  </si>
  <si>
    <t>MAST-MGF latch release 1st</t>
    <phoneticPr fontId="10"/>
  </si>
  <si>
    <t>MAST-MGF latch release 2nd</t>
    <phoneticPr fontId="10"/>
  </si>
  <si>
    <t>MAST-MGF latch release 3rd</t>
    <phoneticPr fontId="10"/>
  </si>
  <si>
    <t>MAST-MGF strap storage</t>
    <phoneticPr fontId="10"/>
  </si>
  <si>
    <t>contingency_SC</t>
    <phoneticPr fontId="10"/>
  </si>
  <si>
    <t>contingency_MGF</t>
    <phoneticPr fontId="10"/>
  </si>
  <si>
    <t xml:space="preserve">contingency </t>
    <phoneticPr fontId="10"/>
  </si>
  <si>
    <t>contingency HEP-e POWER OFF</t>
    <phoneticPr fontId="10"/>
  </si>
  <si>
    <t>contingency HEP-i POWER OFF</t>
    <phoneticPr fontId="10"/>
  </si>
  <si>
    <t>XDOR_BJXR_C033_NECP_M530101_00002.BC</t>
  </si>
  <si>
    <t>XDOR_BJXR_C035_NECP_M530103_00002.BC</t>
  </si>
  <si>
    <t>XDOR_BJXR_C036_NECP_M530104_00002.BC</t>
  </si>
  <si>
    <t>XDOR_BJXR_C037_NECP_M530105_00002.BC</t>
  </si>
  <si>
    <t>XDOR_BJXR_C038_NECP_M530106_00002.BC</t>
  </si>
  <si>
    <t>XDOR_BJXR_C039_NECP_M530107_00002.BC</t>
  </si>
  <si>
    <t>XDOR_BJXR_C040_NECP_M530108_00002.BC</t>
  </si>
  <si>
    <t>XDOR_BJXR_C041_NECP_M549901_00002.BC</t>
  </si>
  <si>
    <t>XDOR_BJXR_C042_NECP_M549902_00002.BC</t>
  </si>
  <si>
    <t>XDOR_BJXR_C043_NECP_M549903_00002.BC</t>
  </si>
  <si>
    <t>XDOR_BJXR_C600_NECP_M179901_00002.BC</t>
  </si>
  <si>
    <t>16-18</t>
    <phoneticPr fontId="10"/>
  </si>
  <si>
    <t>18
(MTL: 19)</t>
    <phoneticPr fontId="10"/>
  </si>
  <si>
    <t>MAST latch release (MWE comissioning)</t>
    <phoneticPr fontId="10"/>
  </si>
  <si>
    <t>MWE commissioning must be done before MAST and WPT-S latch release</t>
    <phoneticPr fontId="10"/>
  </si>
  <si>
    <t>Date</t>
    <phoneticPr fontId="10"/>
  </si>
  <si>
    <t>Launch date (UT):</t>
    <phoneticPr fontId="10"/>
  </si>
  <si>
    <t>2018/11/7-9</t>
    <phoneticPr fontId="10"/>
  </si>
  <si>
    <t>2018/11/9-10</t>
    <phoneticPr fontId="10"/>
  </si>
  <si>
    <t>XDOR_BJXR_C001_NECP_M510101_00002.BC</t>
  </si>
  <si>
    <t>XDOR_BJXR_C002_NECP_M010101_00002.BC</t>
  </si>
  <si>
    <t>XDOR_BJXR_C003_NECP_M010102_00002.BC</t>
  </si>
  <si>
    <t>XDOR_BJXR_C004_NECP_M010103_00002.BC</t>
  </si>
  <si>
    <t>XDOR_BJXR_C005_NECP_M010104_00002.BC</t>
  </si>
  <si>
    <t>XDOR_BJXR_C006_NECP_M010105_00002.BC</t>
  </si>
  <si>
    <t>XDOR_BJXR_C007_NECP_M020101_00002.BC</t>
  </si>
  <si>
    <t>XDOR_BJXR_C008_NECP_M020102_00002.BC</t>
  </si>
  <si>
    <t>XDOR_BJXR_C009_NECP_M020103_00002.BC</t>
  </si>
  <si>
    <t>XDOR_BJXR_C010_NECP_M020104_00002.BC</t>
  </si>
  <si>
    <t>XDOR_BJXR_C011_NECP_M020105_00002.BC</t>
  </si>
  <si>
    <t>XDOR_BJXR_C012_NECP_M020106_00002.BC</t>
  </si>
  <si>
    <t>XDOR_BJXR_C013_NECP_M020107_00002.BC</t>
  </si>
  <si>
    <t>XDOR_BJXR_C014_NECP_M020108_00002.BC</t>
  </si>
  <si>
    <t>XDOR_BJXR_C015_NECP_M020109_00002.BC</t>
  </si>
  <si>
    <t>XDOR_BJXR_C016_NECP_M020110_00002.BC</t>
  </si>
  <si>
    <t>XDOR_BJXR_C017_NECP_M020111_00002.BC</t>
  </si>
  <si>
    <t>XDOR_BJXR_C018_NECP_M020112_00002.BC</t>
  </si>
  <si>
    <t>XDOR_BJXR_C019_NECP_M020113_00002.BC</t>
  </si>
  <si>
    <t>XDOR_BJXR_C020_NECP_M020114_00002.BC</t>
  </si>
  <si>
    <t>XDOR_BJXR_C021_NECP_M020115_00002.BC</t>
  </si>
  <si>
    <t>XDOR_BJXR_C022_NECP_M030101_00002.BC</t>
  </si>
  <si>
    <t>XDOR_BJXR_C023_NECP_M030102_00002.BC</t>
  </si>
  <si>
    <t>XDOR_BJXR_C024_NECP_M030103_00002.BC</t>
  </si>
  <si>
    <t>XDOR_BJXR_C025_NECP_M030104_00002.BC</t>
  </si>
  <si>
    <t>XDOR_BJXR_C026_NECP_M520101_00002.BC</t>
  </si>
  <si>
    <t>XDOR_BJXR_C027_NECP_M520102_00002.BC</t>
  </si>
  <si>
    <t>XDOR_BJXR_C028_NECP_M520103_00002.BC</t>
  </si>
  <si>
    <t>XDOR_BJXR_C029_NECP_M520104_00002.BC</t>
  </si>
  <si>
    <t>XDOR_BJXR_C030_NECP_M520105_00002.BC</t>
  </si>
  <si>
    <t>XDOR_BJXR_C031_NECP_M520106_00002.BC</t>
  </si>
  <si>
    <t>XDOR_BJXR_C032_NECP_M520107_00002.BC</t>
  </si>
  <si>
    <t>XDOR_BJXR_C034_NECP_M530102_00002.BC</t>
    <phoneticPr fontId="10"/>
  </si>
  <si>
    <t>XDOR_BJXR_C044_NECP_M549904_00002.BC</t>
    <phoneticPr fontId="10"/>
  </si>
  <si>
    <t>XDOR_BJXR_C045_NECP_M549905_00002.BC</t>
    <phoneticPr fontId="10"/>
  </si>
  <si>
    <t>XDOR_BJXR_C101_NECP_M080101_00002.BC</t>
  </si>
  <si>
    <t>XDOR_BJXR_C102_NECP_M080102_00002.BC</t>
  </si>
  <si>
    <t>XDOR_BJXR_C103_NECP_M080201_00002.BC</t>
  </si>
  <si>
    <t>XDOR_BJXR_C104_NECP_M080202_00002.BC</t>
  </si>
  <si>
    <t>XDOR_BJXR_C105_NECP_M080203_00002.BC</t>
  </si>
  <si>
    <t>XDOR_BJXR_C106_NECP_M080204_00002.BC</t>
  </si>
  <si>
    <t>XDOR_BJXR_C107_NECP_M080205_00002.BC</t>
  </si>
  <si>
    <t>XDOR_BJXR_C108_NECP_M080206_00002.BC</t>
  </si>
  <si>
    <t>XDOR_BJXR_C109_NECP_M080207_00002.BC</t>
  </si>
  <si>
    <t>XDOR_BJXR_C110_NECP_M080208_00002.BC</t>
  </si>
  <si>
    <t>XDOR_BJXR_C111_NECP_M080209_00002.BC</t>
  </si>
  <si>
    <t>XDOR_BJXR_C112_NECP_M080210_00002.BC</t>
  </si>
  <si>
    <t>XDOR_BJXR_C113_NECP_M080211_00002.BC</t>
  </si>
  <si>
    <t>XDOR_BJXR_C114_NECP_M080301_00002.BC</t>
  </si>
  <si>
    <t>XDOR_BJXR_C115_NECP_M080302_00002.BC</t>
  </si>
  <si>
    <t>XDOR_BJXR_C116_NECP_M080303_00002.BC</t>
  </si>
  <si>
    <t>XDOR_BJXR_C117_NECP_M080304_00002.BC</t>
  </si>
  <si>
    <t>XDOR_BJXR_C118_NECP_M080305_00002.BC</t>
  </si>
  <si>
    <t>XDOR_BJXR_C119_NECP_M080306_00002.BC</t>
  </si>
  <si>
    <t>XDOR_BJXR_C120_NECP_M080307_00002.BC</t>
  </si>
  <si>
    <t>XDOR_BJXR_C121_NECP_M080308_00002.BC</t>
  </si>
  <si>
    <t>XDOR_BJXR_C122_NECP_M080309_00002.BC</t>
  </si>
  <si>
    <t>XDOR_BJXR_C123_NECP_M080310_00002.BC</t>
  </si>
  <si>
    <t>XDOR_BJXR_C124_NECP_M080311_00002.BC</t>
  </si>
  <si>
    <t>XDOR_BJXR_C125_NECP_M080312_00002.BC</t>
  </si>
  <si>
    <t>XDOR_BJXR_C126_NECP_M080313_00002.BC</t>
  </si>
  <si>
    <t>XDOR_BJXR_C127_NECP_M080314_00002.BC</t>
  </si>
  <si>
    <t>XDOR_BJXR_C128_NECP_M080315_00002.BC</t>
  </si>
  <si>
    <t>XDOR_BJXR_C129_NECP_M080316_00002.BC</t>
  </si>
  <si>
    <t>XDOR_BJXR_C130_NECP_M080317_00002.BC</t>
  </si>
  <si>
    <t>XDOR_BJXR_C131_NECP_M080318_00002.BC</t>
  </si>
  <si>
    <t>XDOR_BJXR_C132_NECP_M080319_00002.BC</t>
  </si>
  <si>
    <t>XDOR_BJXR_C133_NECP_M080320_00002.BC</t>
  </si>
  <si>
    <t>XDOR_BJXR_C134_NECP_M080321_00002.BC</t>
  </si>
  <si>
    <t>XDOR_BJXR_C135_NECP_M080322_00002.BC</t>
  </si>
  <si>
    <t>XDOR_BJXR_C136_NECP_M080323_00002.BC</t>
  </si>
  <si>
    <t>XDOR_BJXR_C137_NECP_M080324_00002.BC</t>
  </si>
  <si>
    <t>XDOR_BJXR_C138_NECP_M080325_00002.BC</t>
  </si>
  <si>
    <t>XDOR_BJXR_C139_NECP_M080326_00002.BC</t>
  </si>
  <si>
    <t>XDOR_BJXR_C140_NECP_M080401_00002.BC</t>
  </si>
  <si>
    <t>XDOR_BJXR_C141_NECP_M080402_00002.BC</t>
  </si>
  <si>
    <t>XDOR_BJXR_C142_NECP_M080403_00002.BC</t>
  </si>
  <si>
    <t>XDOR_BJXR_C143_NECP_M080404_00002.BC</t>
  </si>
  <si>
    <t>XDOR_BJXR_C144_NECP_M080405_00002.BC</t>
  </si>
  <si>
    <t>XDOR_BJXR_C145_NECP_M080406_00002.BC</t>
  </si>
  <si>
    <t>XDOR_BJXR_C146_NECP_M080407_00002.BC</t>
  </si>
  <si>
    <t>XDOR_BJXR_C147_NECP_M080408_00002.BC</t>
  </si>
  <si>
    <t>XDOR_BJXR_C148_NECP_M080409_00002.BC</t>
  </si>
  <si>
    <t>XDOR_BJXR_C149_NECP_M080410_00002.BC</t>
  </si>
  <si>
    <t>XDOR_BJXR_C780_NECP_M080502_00002.BC</t>
  </si>
  <si>
    <t>XDOR_BJXR_C781_NECP_M080503_00002.BC</t>
  </si>
  <si>
    <t>XDOR_BJXR_C782_NECP_M080601_00002.BC</t>
  </si>
  <si>
    <t>XDOR_BJXR_C783_NECP_M080602_00002.BC</t>
  </si>
  <si>
    <t>XDOR_BJXR_C784_NECP_M550101_00002.BC</t>
  </si>
  <si>
    <t>XDOR_BJXR_C785_NECP_M550102_00002.BC</t>
  </si>
  <si>
    <t>XDOR_BJXR_C786_NECP_M550103_00002.BC</t>
  </si>
  <si>
    <t>XDOR_BJXR_C787_NECP_M550104_00002.BC</t>
  </si>
  <si>
    <t>XDOR_BJXR_C151_NECP_M090101_00002.BC</t>
  </si>
  <si>
    <t>XDOR_BJXR_C152_NECP_M090201_00002.BC</t>
  </si>
  <si>
    <t>XDOR_BJXR_C153_NECP_M090301_00002.BC</t>
  </si>
  <si>
    <t>XDOR_BJXR_C154_NECP_M090401_00002.BC</t>
  </si>
  <si>
    <t>XDOR_BJXR_C155_NECP_M090501_00002.BC</t>
  </si>
  <si>
    <t>XDOR_BJXR_C156_NECP_M090601_00002.BC</t>
  </si>
  <si>
    <t>XDOR_BJXR_C157_NECP_M090701_00002.BC</t>
  </si>
  <si>
    <t>XDOR_BJXR_C158_NECP_M090801_00002.BC</t>
  </si>
  <si>
    <t>XDOR_BJXR_C159_NECP_M090901_00002.BC</t>
  </si>
  <si>
    <t>XDOR_BJXR_C160_NECP_M091001_00002.BC</t>
  </si>
  <si>
    <t>XDOR_BJXR_C161_NECP_M091101_00002.BC</t>
  </si>
  <si>
    <t>XDOR_BJXR_C162_NECP_M091201_00002.BC</t>
  </si>
  <si>
    <t>XDOR_BJXR_C163_NECP_M091301_00002.BC</t>
  </si>
  <si>
    <t>XDOR_BJXR_C165_NECP_M091303_00002.BC</t>
  </si>
  <si>
    <t>XDOR_BJXR_C166_NECP_M091304_00002.BC</t>
  </si>
  <si>
    <t>XDOR_BJXR_C168_NECP_M091306_00002.BC</t>
  </si>
  <si>
    <t>XDOR_BJXR_C169_NECP_M091307_00002.BC</t>
  </si>
  <si>
    <t>XDOR_BJXR_C171_NECP_M091309_00002.BC</t>
  </si>
  <si>
    <t>XDOR_BJXR_C172_NECP_M091310_00002.BC</t>
  </si>
  <si>
    <t>XDOR_BJXR_C174_NECP_M091312_00002.BC</t>
  </si>
  <si>
    <t>XDOR_BJXR_C175_NECP_M091401_00002.BC</t>
  </si>
  <si>
    <t>XDOR_BJXR_C177_NECP_M091403_00002.BC</t>
  </si>
  <si>
    <t>XDOR_BJXR_C178_NECP_M091404_00002.BC</t>
  </si>
  <si>
    <t>XDOR_BJXR_C180_NECP_M091406_00002.BC</t>
  </si>
  <si>
    <t>XDOR_BJXR_C181_NECP_M091407_00002.BC</t>
  </si>
  <si>
    <t>XDOR_BJXR_C183_NECP_M091409_00002.BC</t>
  </si>
  <si>
    <t>XDOR_BJXR_C184_NECP_M091410_00002.BC</t>
  </si>
  <si>
    <t>XDOR_BJXR_C186_NECP_M091412_00002.BC</t>
  </si>
  <si>
    <t>XDOR_BJXR_C187_NECP_M091501_00002.BC</t>
  </si>
  <si>
    <t>XDOR_BJXR_C188_NECP_M091601_00002.BC</t>
  </si>
  <si>
    <t>XDOR_BJXR_C199_NECP_M099801_00002.BC</t>
  </si>
  <si>
    <t>XDOR_BJXR_C200_NECP_M099901_00002.BC</t>
  </si>
  <si>
    <t>XDOR_BJXR_C201_NECP_M100101_00002.BC</t>
  </si>
  <si>
    <t>XDOR_BJXR_C202_NECP_M100201_00002.BC</t>
  </si>
  <si>
    <t>XDOR_BJXR_C203_NECP_M100301_00002.BC</t>
  </si>
  <si>
    <t>XDOR_BJXR_C205_NECP_M100501_00002.BC</t>
  </si>
  <si>
    <t>XDOR_BJXR_C207_NECP_M100503_00002.BC</t>
  </si>
  <si>
    <t>XDOR_BJXR_C210_NECP_M100506_00002.BC</t>
  </si>
  <si>
    <t>WPT-S2 HRM open operation 1st</t>
    <phoneticPr fontId="10"/>
  </si>
  <si>
    <t>XDOR_BJXR_C213_NECP_M100603_00002.BC</t>
  </si>
  <si>
    <t>WPT-S2 HRM open operation 2nd</t>
    <phoneticPr fontId="10"/>
  </si>
  <si>
    <t>XDOR_BJXR_C216_NECP_M100606_00002.BC</t>
  </si>
  <si>
    <t>XDOR_BJXR_C217_NECP_M100701_00002.BC</t>
  </si>
  <si>
    <t>XDOR_BJXR_C218_NECP_M100801_00002.BC</t>
  </si>
  <si>
    <t>XDOR_BJXR_C219_NECP_M100901_00002.BC</t>
  </si>
  <si>
    <t>XDOR_BJXR_C249_NECP_M109801_00002.BC</t>
  </si>
  <si>
    <t>XDOR_BJXR_C250_NECP_M109901_00002.BC</t>
  </si>
  <si>
    <t>XDOR_BJXR_C251_NECP_M110101_00002.BC</t>
  </si>
  <si>
    <t>XDOR_BJXR_C252_NECP_M110201_00002.BC</t>
  </si>
  <si>
    <t>XDOR_BJXR_C253_NECP_M110301_00002.BC</t>
  </si>
  <si>
    <t>XDOR_BJXR_C254_NECP_M110302_00002.BC</t>
  </si>
  <si>
    <t>XDOR_BJXR_C255_NECP_M110401_00002.BC</t>
  </si>
  <si>
    <t>XDOR_BJXR_C256_NECP_M110402_00002.BC</t>
  </si>
  <si>
    <t>XDOR_BJXR_C257_NECP_M110403_00002.BC</t>
  </si>
  <si>
    <t>XDOR_BJXR_C258_NECP_M110501_00002.BC</t>
  </si>
  <si>
    <t>XDOR_BJXR_C301_NECP_M120101_00002.BC</t>
  </si>
  <si>
    <t>XDOR_BJXR_C302_NECP_M120201_00002.BC</t>
  </si>
  <si>
    <t>XDOR_BJXR_C303_NECP_M120202_00002.BC</t>
  </si>
  <si>
    <t>XDOR_BJXR_C304_NECP_M120301_00002.BC</t>
  </si>
  <si>
    <t>XDOR_BJXR_C305_NECP_M120401_00002.BC</t>
  </si>
  <si>
    <t>XDOR_BJXR_C350_NECP_M129901_00002.BC</t>
  </si>
  <si>
    <t>XDOR_BJXR_C400_NECP_M139901_00002.BC</t>
  </si>
  <si>
    <t>XDOR_BJXR_C401_NECP_M140001_00002.BC</t>
  </si>
  <si>
    <t>XDOR_BJXR_C402_NECP_M140101_00002.BC</t>
  </si>
  <si>
    <t>XDOR_BJXR_C403_NECP_M140201_00002.BC</t>
  </si>
  <si>
    <t>XDOR_BJXR_C404_NECP_M140202_00002.BC</t>
  </si>
  <si>
    <t>XDOR_BJXR_C405_NECP_M140203_00002.BC</t>
  </si>
  <si>
    <t>XDOR_BJXR_C406_NECP_M140204_00002.BC</t>
  </si>
  <si>
    <t>XDOR_BJXR_C407_NECP_M140205_00002.BC</t>
  </si>
  <si>
    <t>XDOR_BJXR_C408_NECP_M140301_00002.BC</t>
  </si>
  <si>
    <t>XDOR_BJXR_C409_NECP_M140401_00002.BC</t>
  </si>
  <si>
    <t>XDOR_BJXR_C410_NECP_M140402_00002.BC</t>
  </si>
  <si>
    <t>XDOR_BJXR_C411_NECP_M140403_00002.BC</t>
  </si>
  <si>
    <t>XDOR_BJXR_C412_NECP_M140404_00002.BC</t>
  </si>
  <si>
    <t>XDOR_BJXR_C413_NECP_M140501_00002.BC</t>
  </si>
  <si>
    <t>XDOR_BJXR_C414_NECP_M140502_00002.BC</t>
  </si>
  <si>
    <t>XDOR_BJXR_C451_NECP_M150101_00002.BC</t>
  </si>
  <si>
    <t>XDOR_BJXR_C452_NECP_M150201_00002.BC</t>
  </si>
  <si>
    <t>XDOR_BJXR_C453_NECP_M150202_00002.BC</t>
  </si>
  <si>
    <t>XDOR_BJXR_C454_NECP_M150203_00002.BC</t>
  </si>
  <si>
    <t>XDOR_BJXR_C455_NECP_M150301_00002.BC</t>
  </si>
  <si>
    <t>XDOR_BJXR_C456_NECP_M150401_00002.BC</t>
  </si>
  <si>
    <t>XDOR_BJXR_C457_NECP_M150501_00002.BC</t>
  </si>
  <si>
    <t>XDOR_BJXR_C458_NECP_M150601_00002.BC</t>
  </si>
  <si>
    <t>XDOR_BJXR_C459_NECP_M150701_00002.BC</t>
  </si>
  <si>
    <t>XDOR_BJXR_C500_NECP_M159901_00002.BC</t>
    <phoneticPr fontId="10"/>
  </si>
  <si>
    <t>XDOR_BJXR_C501_NECP_M160101_00002.BC</t>
  </si>
  <si>
    <t>XDOR_BJXR_C502_NECP_M160201_00002.BC</t>
  </si>
  <si>
    <t>XDOR_BJXR_C503_NECP_M160202_00002.BC</t>
  </si>
  <si>
    <t>XDOR_BJXR_C504_NECP_M160203_00002.BC</t>
  </si>
  <si>
    <t>XDOR_BJXR_C505_NECP_M160301_00002.BC</t>
  </si>
  <si>
    <t>XDOR_BJXR_C506_NECP_M160401_00002.BC</t>
  </si>
  <si>
    <t>XDOR_BJXR_C507_NECP_M160501_00002.BC</t>
  </si>
  <si>
    <t>XDOR_BJXR_C508_NECP_M160601_00002.BC</t>
  </si>
  <si>
    <t>XDOR_BJXR_C509_NECP_M160701_00002.BC</t>
  </si>
  <si>
    <t>XDOR_BJXR_C550_NECP_M169901_00002.BC</t>
  </si>
  <si>
    <t>XDOR_BJXR_C551_NECP_M170101_00002.BC</t>
  </si>
  <si>
    <t>XDOR_BJXR_C552_NECP_M170201_00002.BC</t>
  </si>
  <si>
    <t>XDOR_BJXR_C553_NECP_M170301_00002.BC</t>
  </si>
  <si>
    <t>XDOR_BJXR_C554_NECP_M170302_00002.BC</t>
  </si>
  <si>
    <t>XDOR_BJXR_C555_NECP_M170303_00002.BC</t>
  </si>
  <si>
    <t>XDOR_BJXR_C556_NECP_M170304_00002.BC</t>
  </si>
  <si>
    <t>XDOR_BJXR_C557_NECP_M170305_00002.BC</t>
  </si>
  <si>
    <t>XDOR_BJXR_C558_NECP_M170306_00002.BC</t>
  </si>
  <si>
    <t>XDOR_BJXR_C559_NECP_M170307_00002.BC</t>
  </si>
  <si>
    <t>XDOR_BJXR_C560_NECP_M170308_00002.BC</t>
  </si>
  <si>
    <t>XDOR_BJXR_C561_NECP_M170309_00002.BC</t>
  </si>
  <si>
    <t>XDOR_BJXR_C562_NECP_M170310_00002.BC</t>
  </si>
  <si>
    <t>XDOR_BJXR_C563_NECP_M170311_00002.BC</t>
  </si>
  <si>
    <t>XDOR_BJXR_C564_NECP_M170312_00002.BC</t>
  </si>
  <si>
    <t>XDOR_BJXR_C565_NECP_M170313_00002.BC</t>
  </si>
  <si>
    <t>XDOR_BJXR_C566_NECP_M170401_00002.BC</t>
    <phoneticPr fontId="10"/>
  </si>
  <si>
    <t>XDOR_BJXR_C567_NECP_M170402_00002.BC</t>
    <phoneticPr fontId="10"/>
  </si>
  <si>
    <t>XDOR_BJXR_C568_NECP_M170501_00002.BC</t>
    <phoneticPr fontId="10"/>
  </si>
  <si>
    <t>XDOR_BJXR_C569_NECP_M170502_00002.BC</t>
    <phoneticPr fontId="10"/>
  </si>
  <si>
    <t>XDOR_BJXR_C570_NECP_M170601_00002.BC</t>
    <phoneticPr fontId="10"/>
  </si>
  <si>
    <t>XDOR_BJXR_C571_NECP_M170701_00002.BC</t>
    <phoneticPr fontId="10"/>
  </si>
  <si>
    <t>XDOR_BJXR_C601_NECP_M180101_00002.BC</t>
  </si>
  <si>
    <t>XDOR_BJXR_C602_NECP_M180201_00002.BC</t>
  </si>
  <si>
    <t>XDOR_BJXR_C603_NECP_M180202_00002.BC</t>
  </si>
  <si>
    <t>XDOR_BJXR_C604_NECP_M180301_00002.BC</t>
  </si>
  <si>
    <t>XDOR_BJXR_C650_NECP_M189901_00002.BC</t>
    <phoneticPr fontId="10"/>
  </si>
  <si>
    <t>XDOR_BJXR_C651_NECP_M190101_00002.BC</t>
    <phoneticPr fontId="10"/>
  </si>
  <si>
    <t>XDOR_BJXR_C652_NECP_M190201_00002.BC</t>
    <phoneticPr fontId="10"/>
  </si>
  <si>
    <t>XDOR_BJXR_C653_NECP_M190202_00002.BC</t>
    <phoneticPr fontId="10"/>
  </si>
  <si>
    <t>XDOR_BJXR_C654_NECP_M190301_00002.BC</t>
  </si>
  <si>
    <t>XDOR_BJXR_C655_NECP_M190302_00002.BC</t>
  </si>
  <si>
    <t>XDOR_BJXR_C656_NECP_M190303_00002.BC</t>
  </si>
  <si>
    <t>XDOR_BJXR_C657_NECP_M190304_00002.BC</t>
  </si>
  <si>
    <t>XDOR_BJXR_C658_NECP_M190401_00002.BC</t>
  </si>
  <si>
    <t>XDOR_BJXR_C699_NECP_M199801_00002.BC</t>
  </si>
  <si>
    <t>XDOR_BJXR_C700_NECP_M199901_00002.BC</t>
  </si>
  <si>
    <t>XDOR_BJXR_C701_NECP_M200101_00002.BC</t>
  </si>
  <si>
    <t>XDOR_BJXR_C702_NECP_M200201_00002.BC</t>
  </si>
  <si>
    <t>XDOR_BJXR_C703_NECP_M200202_00002.BC</t>
  </si>
  <si>
    <t>XDOR_BJXR_C704_NECP_M200203_00002.BC</t>
  </si>
  <si>
    <t>XDOR_BJXR_C705_NECP_M200204_00002.BC</t>
  </si>
  <si>
    <t>XDOR_BJXR_C706_NECP_M200301_00002.BC</t>
  </si>
  <si>
    <t>XDOR_BJXR_C707_NECP_M200401_00002.BC</t>
  </si>
  <si>
    <t>XDOR_BJXR_C708_NECP_M200501_00002.BC</t>
  </si>
  <si>
    <t>XDOR_BJXR_C709_NECP_M200601_00002.BC</t>
  </si>
  <si>
    <t>XDOR_BJXR_C710_NECP_M200602_00002.BC</t>
  </si>
  <si>
    <t>XDOR_BJXR_C711_NECP_M200603_00002.BC</t>
  </si>
  <si>
    <t>XDOR_BJXR_C712_NECP_M200701_00002.BC</t>
  </si>
  <si>
    <t>XDOR_BJXR_C713_NECP_M200702_00002.BC</t>
  </si>
  <si>
    <t>XDOR_BJXR_C714_NECP_M200801_00002.BC</t>
  </si>
  <si>
    <t>XDOR_BJXR_C750_NECP_M209901_00002.BC</t>
  </si>
  <si>
    <t>cpa file name</t>
    <phoneticPr fontId="10"/>
  </si>
  <si>
    <t>main2-BUS_NECP_XDOR_002_M01_M03.cps</t>
    <phoneticPr fontId="10"/>
  </si>
  <si>
    <t>main2-BUS_NECP_XOR_002_M04.cps</t>
    <phoneticPr fontId="10"/>
  </si>
  <si>
    <t>main2-SETUPa_NECP_XDOR_002_M52.cps</t>
    <phoneticPr fontId="10"/>
  </si>
  <si>
    <t>main2-SETUPb2_NECP_XDOR_002_M53.cps</t>
    <phoneticPr fontId="10"/>
  </si>
  <si>
    <t>main2-SETUP_contingency_NECP_XDOR_002_M54.cps</t>
    <phoneticPr fontId="10"/>
  </si>
  <si>
    <t>main2-MDP_NECP_LV_XDOR_002_M08.cps</t>
    <phoneticPr fontId="10"/>
  </si>
  <si>
    <t>main2-MDP_NECP_contingency_001_M08.cps</t>
    <phoneticPr fontId="10"/>
  </si>
  <si>
    <t>cpa file name</t>
    <phoneticPr fontId="12"/>
  </si>
  <si>
    <t>main2-MDP_NECP_POWEROFF_XOR_002_M56.cps</t>
    <phoneticPr fontId="12"/>
  </si>
  <si>
    <t>main2-MAST_NECP_LV_XDOR_002_M09.cps</t>
    <phoneticPr fontId="10"/>
  </si>
  <si>
    <t>main2-MAST_NECP_contingency_SC_002_M09.cps</t>
  </si>
  <si>
    <t>main2-MAST_NECP_contingency_MGF_002_M09.cps</t>
    <phoneticPr fontId="10"/>
  </si>
  <si>
    <t>main2-WPT-S_NECP_contingency_WPTS1_002_M10.cps</t>
  </si>
  <si>
    <t>main2-WPT-S_NECP_contingency_WPTS2_002_M10.cps</t>
  </si>
  <si>
    <t>main2-PWI_NECP_XDOR_002_M11.cps</t>
  </si>
  <si>
    <t>main2-MGF_NECP_LV_XDOR_002_M12.cps</t>
  </si>
  <si>
    <t>main2-MDM_NECP_LV_XDOR_001_M13.cps</t>
  </si>
  <si>
    <t>main2-MDM_NECP_LV_XDOR_contingency_002_M13.cps</t>
    <phoneticPr fontId="20"/>
  </si>
  <si>
    <t>main2-MSASI_NECP_LV_XDOR_002_M14.cps</t>
    <phoneticPr fontId="20"/>
  </si>
  <si>
    <t>main2-MSASI_NECP_contingency_002_M14.cps</t>
  </si>
  <si>
    <t>main2-MEA_NECP_LV_XDOR_002_M15.cps</t>
    <phoneticPr fontId="20"/>
  </si>
  <si>
    <t>main2-MEA_NECP_contingency_LV_XDOR_002_M15.cps</t>
  </si>
  <si>
    <t>main2-MEA_NECP_LV_XDOR_002_M16.cps</t>
    <phoneticPr fontId="20"/>
  </si>
  <si>
    <t>main2-MEA_NECP_contingency_LV_XDOR_002_M16.cps</t>
    <phoneticPr fontId="20"/>
  </si>
  <si>
    <t>main2-MIA_NECP_LV_XDOR_002_M17.cps</t>
    <phoneticPr fontId="20"/>
  </si>
  <si>
    <t>main2-MIA_NECP_contingency_LV_XDOR_002_M17.cps</t>
    <phoneticPr fontId="20"/>
  </si>
  <si>
    <t>main2-MSA_NECP_LV_XDOR_002_M18.cps</t>
    <phoneticPr fontId="20"/>
  </si>
  <si>
    <t>main2-ENA_NECP_LV_XDOR_002_M19.cps</t>
    <phoneticPr fontId="10"/>
  </si>
  <si>
    <t>main2-ENA_NECP_contingency_quick_002_M19.cps</t>
  </si>
  <si>
    <t>main2-HEP_NECP_LV_XDOR_002_M20.cps</t>
    <phoneticPr fontId="20"/>
  </si>
  <si>
    <t>main2-HEP_NECP_contingency_HEP-e_POWEROFF_002_M20.cps</t>
    <phoneticPr fontId="20"/>
  </si>
  <si>
    <t>main2-HEP_NECP_contingency_HEP-i_POWEROFF_002_M20.cps</t>
    <phoneticPr fontId="20"/>
  </si>
  <si>
    <t>main2-MGF_NECP_contingency_LV_XDOR_002_M12.cps</t>
    <phoneticPr fontId="10"/>
  </si>
  <si>
    <t>MMO in Cruise Standby mode
TCS commissioning is performed after the pass of NECP day 16</t>
    <phoneticPr fontId="10"/>
  </si>
  <si>
    <t>MGF turned off at end of pass, switched on for MTL ops afterwards
MGF MTL is performed after the pass of NECP day 19</t>
    <phoneticPr fontId="10"/>
  </si>
  <si>
    <t>XDOR_BJXR_C150_NECP_M080411_00003.BC</t>
    <phoneticPr fontId="10"/>
  </si>
  <si>
    <t>XDOR_BJXR_C779_NECP_M080501_00003.BC</t>
    <phoneticPr fontId="10"/>
  </si>
  <si>
    <t>XDOR_BJXR_C788_NECP_M550105_00003.BC</t>
    <phoneticPr fontId="12"/>
  </si>
  <si>
    <t>XOR__BJXR_C001_NECP_M040101_00003.BC</t>
    <phoneticPr fontId="10"/>
  </si>
  <si>
    <t>XOR__BJXR_C101_NECP_M560101_00003.BC</t>
    <phoneticPr fontId="12"/>
  </si>
  <si>
    <t>XOR__BJXR_C251_NECP_M110601_00003.BC</t>
    <phoneticPr fontId="10"/>
  </si>
  <si>
    <t>main2-PWI_NECP_XOR_003_M11.cps</t>
    <phoneticPr fontId="10"/>
  </si>
  <si>
    <t>XOR_BJXR_C301_NECP_M120501_00003.BC</t>
    <phoneticPr fontId="10"/>
  </si>
  <si>
    <t>main2-MGF_NECP_LV_XOR_003_M12.cps</t>
    <phoneticPr fontId="10"/>
  </si>
  <si>
    <t>XOR__BJXR_C351_NECP_M130401_00003.BC</t>
    <phoneticPr fontId="10"/>
  </si>
  <si>
    <t>main2-MDM_NECP_LV_XOR_003_M13.cps</t>
    <phoneticPr fontId="20"/>
  </si>
  <si>
    <t>XOR__BJXR_C401_NECP_M140601_00003.BC</t>
    <phoneticPr fontId="10"/>
  </si>
  <si>
    <t>main2-MSASI_NECP_LV_XOR_003_M14.cps</t>
    <phoneticPr fontId="20"/>
  </si>
  <si>
    <t>main2-MDP_NECP_LV_XDOR_003_M08.cps</t>
    <phoneticPr fontId="10"/>
  </si>
  <si>
    <t>main2-MDP_NECP_POWERON_XDOR_003_M55.cps</t>
    <phoneticPr fontId="12"/>
  </si>
  <si>
    <t>XDOR_BJXR_C164_NECP_M091302_00003.BC</t>
  </si>
  <si>
    <t>XDOR_BJXR_C167_NECP_M091305_00003.BC</t>
  </si>
  <si>
    <t>XDOR_BJXR_C170_NECP_M091308_00003.BC</t>
  </si>
  <si>
    <t>XDOR_BJXR_C173_NECP_M091311_00003.BC</t>
  </si>
  <si>
    <t>XDOR_BJXR_C176_NECP_M091402_00003.BC</t>
  </si>
  <si>
    <t>XDOR_BJXR_C179_NECP_M091405_00003.BC</t>
  </si>
  <si>
    <t>XDOR_BJXR_C182_NECP_M091408_00003.BC</t>
  </si>
  <si>
    <t>XDOR_BJXR_C185_NECP_M091411_00003.BC</t>
  </si>
  <si>
    <t>XDOR_BJXR_C206_NECP_M100502_00003.BC</t>
  </si>
  <si>
    <t>XDOR_BJXR_C209_NECP_M100505_00003.BC</t>
  </si>
  <si>
    <t>XDOR_BJXR_C212_NECP_M100602_00003.BC</t>
  </si>
  <si>
    <t>XDOR_BJXR_C215_NECP_M100605_00003.BC</t>
  </si>
  <si>
    <t>M57</t>
    <phoneticPr fontId="10"/>
  </si>
  <si>
    <t>PPWR_CHNG contingency</t>
  </si>
  <si>
    <t>XDOR_BJXR_C046_NECP_M579901_00001.BC</t>
  </si>
  <si>
    <t>XDOR_BJXR_C047_NECP_M579902_00001.BC</t>
  </si>
  <si>
    <t>XDOR_BJXR_C048_NECP_M579903_00001.BC</t>
  </si>
  <si>
    <t>XDOR_BJXR_C049_NECP_M579904_00001.BC</t>
  </si>
  <si>
    <t>XDOR_BJXR_C050_NECP_M579905_00001.BC</t>
  </si>
  <si>
    <t>XDOR_BJXR_C791_NECP_M579906_00001.BC</t>
  </si>
  <si>
    <t>XDOR_BJXR_C792_NECP_M579907_00001.BC</t>
  </si>
  <si>
    <t>main2-BUS_NECP_contingency_XDOR_PPWR_CHNG1(-5)_001.cps</t>
  </si>
  <si>
    <t>main2-BUS_NECP_contingency_XDOR_PPWR_CHNG1_001.cps</t>
  </si>
  <si>
    <t>main2-BUS_NECP_contingency_XDOR_PPWR_CHNG2_001.cps</t>
  </si>
  <si>
    <t>main2-BUS_NECP_contingency_XDOR_PPWR_CHNG3_001.cps</t>
  </si>
  <si>
    <t>main2-BUS_NECP_contingency_XDOR_PPWR_CHNG4_001.cps</t>
  </si>
  <si>
    <t>main2-BUS_NECP_contingency_XDOR_PPWR_CHNG5_001.cps</t>
  </si>
  <si>
    <t>MDP ERR LOG DUMP contingency</t>
  </si>
  <si>
    <t>XDOR_BJXR_C793_NECP_M589901_00001.BC</t>
  </si>
  <si>
    <t>XDOR_BJXR_C794_NECP_M589902_00001.BC</t>
  </si>
  <si>
    <t>XDOR_BJXR_C796_NECP_M589904_00001.BC</t>
  </si>
  <si>
    <t>dcsm-7740_20181109.cps</t>
    <phoneticPr fontId="20"/>
  </si>
  <si>
    <t>XDOR_BJXR_C204_NECP_M100401_00004.BC</t>
    <phoneticPr fontId="10"/>
  </si>
  <si>
    <t>XDOR_BJXR_C208_NECP_M100504_00004.BC</t>
    <phoneticPr fontId="10"/>
  </si>
  <si>
    <t>XDOR_BJXR_C211_NECP_M100601_00004.BC</t>
    <phoneticPr fontId="10"/>
  </si>
  <si>
    <t>XDOR_BJXR_C214_NECP_M100604_00004.BC</t>
    <phoneticPr fontId="10"/>
  </si>
  <si>
    <t>main2-WPT-S_NECP_LV_XDOR_004_M10.cps</t>
    <phoneticPr fontId="10"/>
  </si>
  <si>
    <t>cps file name</t>
    <phoneticPr fontId="12"/>
  </si>
  <si>
    <t>M58</t>
    <phoneticPr fontId="10"/>
  </si>
  <si>
    <t>M59</t>
    <phoneticPr fontId="10"/>
  </si>
  <si>
    <t>XDOR_BJXR_C795_NECP_M589903_00002.BC</t>
    <phoneticPr fontId="10"/>
  </si>
  <si>
    <t>XDOR_BJXR_C799_NECP_M599902_00001.BC</t>
  </si>
  <si>
    <t>XDOR_BJXR_C801_NECP_M599904_00001.BC</t>
  </si>
  <si>
    <t>XDOR_BJXR_C802_NECP_M599905_00001.BC</t>
  </si>
  <si>
    <t>XDOR_BJXR_C803_NECP_M599906_00001.BC</t>
  </si>
  <si>
    <t>MAST_STBY contingency</t>
  </si>
  <si>
    <t>XDOR_BJXR_C198_NECP_M099701_00001.BC</t>
  </si>
  <si>
    <t>main2-MAST_STBY_XDOR_M09_001.cps</t>
  </si>
  <si>
    <t>XDOR_BJXR_C798_NECP_M599901_00002.BC</t>
    <phoneticPr fontId="10"/>
  </si>
  <si>
    <t>XDOR_BJXR_C800_NECP_M599903_00002.BC</t>
    <phoneticPr fontId="10"/>
  </si>
  <si>
    <t>dcsm-tcfs_tbl1_ram_chng_M59_002.cps</t>
    <phoneticPr fontId="10"/>
  </si>
  <si>
    <t>TCFS ROM REWRITE</t>
  </si>
  <si>
    <t>TLMmode変更 (TLMmode6）</t>
    <rPh sb="7" eb="9">
      <t>ヘンコウ</t>
    </rPh>
    <phoneticPr fontId="1"/>
  </si>
  <si>
    <t>BAT設定</t>
    <rPh sb="3" eb="5">
      <t>セッテイ</t>
    </rPh>
    <phoneticPr fontId="1"/>
  </si>
  <si>
    <t xml:space="preserve">DUTY（100％）変更 Lower/Upper2,6(ヒータCH9,11,17,19) </t>
    <rPh sb="10" eb="12">
      <t>ヘンコウ</t>
    </rPh>
    <phoneticPr fontId="1"/>
  </si>
  <si>
    <t xml:space="preserve">制御温度変更 Lower/Upper2,6(ヒータCH9,11,17,19)　＋5℃設定 </t>
    <rPh sb="0" eb="2">
      <t>セイギョ</t>
    </rPh>
    <rPh sb="2" eb="4">
      <t>オンド</t>
    </rPh>
    <rPh sb="4" eb="6">
      <t>ヘンコウ</t>
    </rPh>
    <rPh sb="42" eb="44">
      <t>セッテイ</t>
    </rPh>
    <phoneticPr fontId="1"/>
  </si>
  <si>
    <t xml:space="preserve">制御温度変更 Lower/Upper2,6(ヒータCH9,11,17,19)　＋10℃設定 </t>
    <rPh sb="0" eb="2">
      <t>セイギョ</t>
    </rPh>
    <rPh sb="2" eb="4">
      <t>オンド</t>
    </rPh>
    <rPh sb="4" eb="6">
      <t>ヘンコウ</t>
    </rPh>
    <rPh sb="43" eb="45">
      <t>セッテイ</t>
    </rPh>
    <phoneticPr fontId="1"/>
  </si>
  <si>
    <t xml:space="preserve">制御温度変更 Lower/Upper2,6(ヒータCH9,11,17,19)　＋15℃設定 </t>
    <rPh sb="0" eb="2">
      <t>セイギョ</t>
    </rPh>
    <rPh sb="2" eb="4">
      <t>オンド</t>
    </rPh>
    <rPh sb="4" eb="6">
      <t>ヘンコウ</t>
    </rPh>
    <rPh sb="43" eb="45">
      <t>セッテイ</t>
    </rPh>
    <phoneticPr fontId="1"/>
  </si>
  <si>
    <t>ONESHOT</t>
  </si>
  <si>
    <t xml:space="preserve">DUTY（100％）変更 Lower/Upper1,3,5,7(ヒータCH1-4,25-28) </t>
    <rPh sb="10" eb="12">
      <t>ヘンコウ</t>
    </rPh>
    <phoneticPr fontId="1"/>
  </si>
  <si>
    <t xml:space="preserve">制御温度変更 Lower/Upper1,3,5,7(ヒータCH1-4,25-28) ＋5℃設定 </t>
    <rPh sb="4" eb="6">
      <t>ヘンコウ</t>
    </rPh>
    <phoneticPr fontId="1"/>
  </si>
  <si>
    <t xml:space="preserve">制御温度変更 Lower/Upper1,3,5,7(ヒータCH1-4,25-28) ＋10℃設定 </t>
    <rPh sb="4" eb="6">
      <t>ヘンコウ</t>
    </rPh>
    <phoneticPr fontId="1"/>
  </si>
  <si>
    <t xml:space="preserve">制御温度変更 Lower/Upper1,3,5,7(ヒータCH1-4,25-28) ＋15℃設定 </t>
    <rPh sb="4" eb="6">
      <t>ヘンコウ</t>
    </rPh>
    <phoneticPr fontId="1"/>
  </si>
  <si>
    <t>ピークパワー100Ｗ設定</t>
    <rPh sb="10" eb="12">
      <t>セッテイ</t>
    </rPh>
    <phoneticPr fontId="1"/>
  </si>
  <si>
    <t>ピークパワー150Ｗ設定</t>
    <rPh sb="10" eb="12">
      <t>セッテイ</t>
    </rPh>
    <phoneticPr fontId="1"/>
  </si>
  <si>
    <t>ピークパワー200Ｗ設定</t>
    <rPh sb="10" eb="12">
      <t>セッテイ</t>
    </rPh>
    <phoneticPr fontId="1"/>
  </si>
  <si>
    <t>TBL_ROMの内容へ設定戻し</t>
    <rPh sb="8" eb="10">
      <t>ナイヨウ</t>
    </rPh>
    <rPh sb="11" eb="13">
      <t>セッテイ</t>
    </rPh>
    <rPh sb="13" eb="14">
      <t>モド</t>
    </rPh>
    <phoneticPr fontId="1"/>
  </si>
  <si>
    <t>dcsm-tcfs_tbl1_bat_set_XDOR_M59_001.cps</t>
  </si>
  <si>
    <t>dcsm-tcfs_tbl1_deck_15degC-1_XDOR_M59_001.cps</t>
  </si>
  <si>
    <t>main2-TCFS_TBL_WRITE_NECP_XDOR_M59_001.cps</t>
    <phoneticPr fontId="20"/>
  </si>
  <si>
    <t>dcsm-tcfs_tbl1_deck_dty_set-1(2)_XDOR_M59_001.cps,dcsm-tcfs_tbl1_deck_5(,10,15)degC-1(2)_XDOR_M59_001.cps.
dcsm-tcfs_tbl1_ram_rewrite_XDOR_M59_001.cps,
dcsm-tcfs_tbl1_bat_set_XDOR_M59_001.cps</t>
    <phoneticPr fontId="20"/>
  </si>
  <si>
    <t>dcsm-tcfs_tbl1_deck_dty_set-1_XDOR_M59_001.cps</t>
    <phoneticPr fontId="20"/>
  </si>
  <si>
    <t>dcsm-tcfs_tbl1_deck_5degC-1_XDOR_M59_001.cps</t>
    <phoneticPr fontId="20"/>
  </si>
  <si>
    <t>dcsm-tcfs_tbl1_deck_10degC-1_XDOR_M59_001.cps</t>
    <phoneticPr fontId="20"/>
  </si>
  <si>
    <t>dcsm-tcfs_tbl1_deck_5(,10,15)degC-1(2)_XDOR_M59_001.cps</t>
    <phoneticPr fontId="20"/>
  </si>
  <si>
    <t>dcsm-tcfs_tbl1_deck_dty_set-2_XDOR_M59_001.cps</t>
    <phoneticPr fontId="20"/>
  </si>
  <si>
    <t>dcsm-tcfs_tbl1_deck_5degC-2_XDOR_M59_001.cps</t>
    <phoneticPr fontId="20"/>
  </si>
  <si>
    <t>dcsm-tcfs_tbl1_deck_10degC-2_XDOR_M59_001.cps</t>
    <phoneticPr fontId="20"/>
  </si>
  <si>
    <t>dcsm-tcfs_tbl1_deck_15degC-2_XDOR_M59_001.cps</t>
    <phoneticPr fontId="20"/>
  </si>
  <si>
    <t>dcsm-tcfs_ppwr_100_XDOR_M59_001.cps</t>
    <phoneticPr fontId="20"/>
  </si>
  <si>
    <t>dcsm-tcfs_ppwr_150_XDOR_M59_001.cps</t>
    <phoneticPr fontId="20"/>
  </si>
  <si>
    <t>dcsm-tcfs_ppwr_200_XDOR_M59_001.cps</t>
    <phoneticPr fontId="20"/>
  </si>
  <si>
    <t>dcsm-tcfs_tbl1_ram_rewrite_XDOR_M59_001.cps</t>
    <phoneticPr fontId="20"/>
  </si>
  <si>
    <t>XDOR_BJXR_C804_NECP_M590101_00001.BC</t>
  </si>
  <si>
    <t>XDOR_BJXR_C805_NECP_M590102_00001.BC</t>
  </si>
  <si>
    <t>XDOR_BJXR_C806_NECP_M590201_00001.BC</t>
  </si>
  <si>
    <t>XDOR_BJXR_C807_NECP_M590202_00001.BC</t>
  </si>
  <si>
    <t>XDOR_BJXR_C808_NECP_M590203_00001.BC</t>
  </si>
  <si>
    <t>XDOR_BJXR_C809_NECP_M590204_00001.BC</t>
  </si>
  <si>
    <t>XDOR_BJXR_C810_NECP_M590205_00001.BC</t>
  </si>
  <si>
    <t>XDOR_BJXR_C811_NECP_M590206_00001.BC</t>
  </si>
  <si>
    <t>XDOR_BJXR_C812_NECP_M590207_00001.BC</t>
  </si>
  <si>
    <t>XDOR_BJXR_C813_NECP_M590208_00001.BC</t>
  </si>
  <si>
    <t>XDOR_BJXR_C814_NECP_M590209_00001.BC</t>
  </si>
  <si>
    <t>XDOR_BJXR_C815_NECP_M590210_00001.BC</t>
  </si>
  <si>
    <t>XDOR_BJXR_C816_NECP_M590211_00001.BC</t>
  </si>
  <si>
    <t>XDOR_BJXR_C817_NECP_M590212_00001.BC</t>
  </si>
  <si>
    <t>XDOR_BJXR_C818_NECP_M590213_00001.BC</t>
  </si>
  <si>
    <t>XDOR_BJXR_C819_NECP_M590214_00001.BC</t>
  </si>
  <si>
    <t>XDOR_BJXR_C820_NECP_M590215_00001.BC</t>
  </si>
  <si>
    <t>XDOR_BJXR_C821_NECP_M590216_00001.BC</t>
  </si>
  <si>
    <t>XDOR_BJXR_C822_NECP_M590217_00001.BC</t>
  </si>
  <si>
    <t>XDOR_BJXR_C823_NECP_M590218_00001.BC</t>
  </si>
  <si>
    <t>XDOR_BJXR_C824_NECP_M590219_00001.BC</t>
  </si>
  <si>
    <t>XDOR_BJXR_C825_NECP_M590220_00001.BC</t>
  </si>
  <si>
    <t>XDOR_BJXR_C826_NECP_M590221_00001.BC</t>
  </si>
  <si>
    <t>XDOR_BJXR_C827_NECP_M590222_00001.BC</t>
  </si>
  <si>
    <t>XDOR_BJXR_C828_NECP_M590223_00001.BC</t>
  </si>
  <si>
    <t>Relative</t>
    <phoneticPr fontId="10"/>
  </si>
  <si>
    <t>TC by TC, relative</t>
    <phoneticPr fontId="10"/>
  </si>
  <si>
    <t>Relative</t>
    <phoneticPr fontId="10"/>
  </si>
  <si>
    <t>Relative</t>
    <phoneticPr fontId="12"/>
  </si>
  <si>
    <t>TC by TC</t>
    <phoneticPr fontId="12"/>
  </si>
  <si>
    <t>TC by TC</t>
    <phoneticPr fontId="10"/>
  </si>
  <si>
    <t>Macro ENA contingency</t>
    <phoneticPr fontId="10"/>
  </si>
  <si>
    <t>TCFS ROM REWRITE</t>
    <phoneticPr fontId="10"/>
  </si>
  <si>
    <t>TLM MODE change (TLMmode6)</t>
    <phoneticPr fontId="1"/>
  </si>
  <si>
    <t>BAT heater setting</t>
    <phoneticPr fontId="1"/>
  </si>
  <si>
    <t xml:space="preserve">DUTY100%
Lower/Upper2,6(HTR ch. 9,11,17,19) </t>
    <phoneticPr fontId="1"/>
  </si>
  <si>
    <t xml:space="preserve">HTR setting change: Lower/Upper2,6(HTR ch. 9,11,17,19) +5℃ </t>
    <phoneticPr fontId="1"/>
  </si>
  <si>
    <t>HTR setting change: Lower/Upper2,6(HTR ch. 9,11,17,19) ＋10℃</t>
    <phoneticPr fontId="1"/>
  </si>
  <si>
    <t>HTR setting change: Lower/Upper2,6(HTR ch. 9,11,17,19) ＋15℃</t>
    <phoneticPr fontId="1"/>
  </si>
  <si>
    <t>ONESHOT TLM</t>
    <phoneticPr fontId="10"/>
  </si>
  <si>
    <t xml:space="preserve">DUTY100% 
Lower/Upper1,3,5,7(HTR ch. 1-4,25-28) </t>
    <phoneticPr fontId="1"/>
  </si>
  <si>
    <t>HTR setting change: Lower/Upper1,3,5,7(HTR ch. CH1-4,25-28) +10℃</t>
    <phoneticPr fontId="1"/>
  </si>
  <si>
    <t>HTR setting change: Lower/Upper1,3,5,7(HTR ch. CH1-4,25-28) +5℃</t>
    <phoneticPr fontId="1"/>
  </si>
  <si>
    <t>HTR setting change: Lower/Upper1,3,5,7(HTR ch. CH1-4,25-28) +15℃</t>
    <phoneticPr fontId="1"/>
  </si>
  <si>
    <t>Set Peak Power 100Ｗ</t>
    <phoneticPr fontId="1"/>
  </si>
  <si>
    <t>Set Peak Power 150Ｗ</t>
    <phoneticPr fontId="1"/>
  </si>
  <si>
    <t>Set Peak Power 200Ｗ</t>
    <phoneticPr fontId="1"/>
  </si>
  <si>
    <t>Reset Heater tables to default value(TBL_ROM)</t>
    <phoneticPr fontId="1"/>
  </si>
  <si>
    <t>TCSF Setting Change</t>
    <phoneticPr fontId="1"/>
  </si>
  <si>
    <t>used in 1st commisioning slot</t>
    <phoneticPr fontId="10"/>
  </si>
  <si>
    <t>XDOR_BJXR_C797_NECP_M089801_00003.BC</t>
    <phoneticPr fontId="10"/>
  </si>
  <si>
    <t>main2-MDP_NECP_ERR_LOG_DUMP_contingency_003_M08.cps</t>
    <phoneticPr fontId="10"/>
  </si>
  <si>
    <t>M06</t>
    <phoneticPr fontId="10"/>
  </si>
  <si>
    <t>BAT Check</t>
    <phoneticPr fontId="10"/>
  </si>
  <si>
    <t>MONI_ON~BUS_SETUP</t>
    <phoneticPr fontId="12"/>
  </si>
  <si>
    <t>MONI_OFF～MMO_OFF</t>
    <phoneticPr fontId="12"/>
  </si>
  <si>
    <t>MONI_ON~LR_Charge_BAT_EXT</t>
    <phoneticPr fontId="12"/>
  </si>
  <si>
    <t>XOR__BJXR_C002_BATC_M060101_00001.BC</t>
  </si>
  <si>
    <t>XOR__BJXR_C003_BATC_M060102_00001.BC</t>
    <phoneticPr fontId="12"/>
  </si>
  <si>
    <t>XOR__BJXR_C004_BATC_M060201_00001.BC</t>
    <phoneticPr fontId="12"/>
  </si>
  <si>
    <t>XOR__BJXR_C005_BATC_M060202_00001.BC</t>
    <phoneticPr fontId="12"/>
  </si>
  <si>
    <t>main2-BAT_CHK_PART1-1_MONI_ON_TO_BUS_SETUP_XOR_001_M06.cps</t>
  </si>
  <si>
    <t>main2-BAT_CHK_PART1-2_MONI_OFF_TO_MMO_OFF_XOR_001_M06.cps</t>
  </si>
  <si>
    <t>main2-BAT_CHK_PART2-1_MONI_ON_TO_LR_Charge_BAT_EXT_XOR_001_M06.cps</t>
  </si>
  <si>
    <t>main2-BAT_CHK_PART2-2_MONI_OFF_TO_MMO_OFF_XOR_001_M06.cps</t>
  </si>
  <si>
    <t>MPPE MSA delta commissioning (LV)</t>
    <phoneticPr fontId="10"/>
  </si>
  <si>
    <t>DAY4</t>
    <phoneticPr fontId="10"/>
  </si>
  <si>
    <t>2019/07/04-05</t>
    <phoneticPr fontId="10"/>
  </si>
  <si>
    <t>Margin [h]</t>
    <phoneticPr fontId="10"/>
  </si>
  <si>
    <t>Pass [h]</t>
    <phoneticPr fontId="10"/>
  </si>
  <si>
    <t>Activity [h]</t>
    <phoneticPr fontId="10"/>
  </si>
  <si>
    <t>Delta Commissioning slot #1</t>
    <phoneticPr fontId="10"/>
  </si>
  <si>
    <t>Delta Commissioning slot #2</t>
    <phoneticPr fontId="10"/>
  </si>
  <si>
    <t>DAY10</t>
    <phoneticPr fontId="10"/>
  </si>
  <si>
    <t>MDP upload</t>
    <phoneticPr fontId="10"/>
  </si>
  <si>
    <t>FNC test after MDP upload</t>
    <phoneticPr fontId="10"/>
  </si>
  <si>
    <t>2019/07/30-2019/08/01</t>
    <phoneticPr fontId="10"/>
  </si>
  <si>
    <t>DAY5</t>
    <phoneticPr fontId="10"/>
  </si>
  <si>
    <t>DAY6</t>
    <phoneticPr fontId="10"/>
  </si>
  <si>
    <t>DAY7</t>
    <phoneticPr fontId="10"/>
  </si>
  <si>
    <t>MIA, HEP, PWI function checks are included</t>
    <phoneticPr fontId="10"/>
  </si>
  <si>
    <t>Change heater settings for MAST latch release</t>
    <phoneticPr fontId="10"/>
  </si>
  <si>
    <t>DAY4-5</t>
    <phoneticPr fontId="10"/>
  </si>
  <si>
    <t>DAY2-4</t>
    <phoneticPr fontId="10"/>
  </si>
  <si>
    <t>2019/06/25-27</t>
    <phoneticPr fontId="10"/>
  </si>
  <si>
    <t>2019/06/27-28</t>
    <phoneticPr fontId="10"/>
  </si>
  <si>
    <t>2019/07/03-04</t>
    <phoneticPr fontId="10"/>
  </si>
  <si>
    <t>XDOR_BJXR_C448_NECP_M149901_00002.BC</t>
    <phoneticPr fontId="10"/>
  </si>
  <si>
    <t>Cruise CheckOut</t>
    <phoneticPr fontId="10"/>
  </si>
  <si>
    <t>main2-ENA_NECP_contingency2_normal_002_M19.cps</t>
    <phoneticPr fontId="10"/>
  </si>
  <si>
    <t>M80</t>
    <phoneticPr fontId="10"/>
  </si>
  <si>
    <t>DOY</t>
    <phoneticPr fontId="12"/>
  </si>
  <si>
    <t>M80</t>
    <phoneticPr fontId="12"/>
  </si>
  <si>
    <t>Cruise CheckOut</t>
    <phoneticPr fontId="12"/>
  </si>
  <si>
    <t>Cruise CheckOut</t>
  </si>
  <si>
    <t>main2-MGF_CRCO_XDOR_001_M12.cps</t>
    <phoneticPr fontId="10"/>
  </si>
  <si>
    <t>XDOR_BJXR_C306_CRCO_M128001_00001.BC</t>
    <phoneticPr fontId="10"/>
  </si>
  <si>
    <t>main2-CRCO_PART1_XOR_001_M80.cps
main2-CRCO_PART2_XOR_001_M80.cps</t>
    <phoneticPr fontId="12"/>
  </si>
  <si>
    <t>Cruise CheckOut xdor</t>
    <phoneticPr fontId="12"/>
  </si>
  <si>
    <t>Cruise CheckOut xor</t>
    <phoneticPr fontId="12"/>
  </si>
  <si>
    <t>main2-CRCO_PART1_XDOR_001_M80.cps
main2-CRCO_PART2_XDOR_001_M80.cps</t>
    <phoneticPr fontId="12"/>
  </si>
  <si>
    <t>3]</t>
    <phoneticPr fontId="12"/>
  </si>
  <si>
    <t>XDOR_BJXR_C832_CRCO_M800301_00001.BC</t>
    <phoneticPr fontId="12"/>
  </si>
  <si>
    <t>Cruise CheckOut PWI</t>
    <phoneticPr fontId="12"/>
  </si>
  <si>
    <t>main2-CRCO_PWI_XDOR_001_M80.cps</t>
  </si>
  <si>
    <t>XOR__BJXR_C800_CRCO_M800101_00003.BC</t>
    <phoneticPr fontId="12"/>
  </si>
  <si>
    <t>XDOR_BJXR_C831_CRCO_M800201_00002.BC</t>
    <phoneticPr fontId="12"/>
  </si>
  <si>
    <r>
      <t>c</t>
    </r>
    <r>
      <rPr>
        <sz val="11"/>
        <color theme="1"/>
        <rFont val="Yu Gothic"/>
        <family val="2"/>
        <scheme val="minor"/>
      </rPr>
      <t>omment</t>
    </r>
    <phoneticPr fontId="12"/>
  </si>
  <si>
    <t>main2-CRCO_PART1_XDOR_002_M80.cps
※次回以降の修正版　MDM ON追加　ENA　WAIT_SEC変更　ERR_CLR 追加</t>
    <rPh sb="35" eb="37">
      <t>ジカイ</t>
    </rPh>
    <rPh sb="37" eb="39">
      <t>イコウ</t>
    </rPh>
    <rPh sb="40" eb="42">
      <t>シュウセイ</t>
    </rPh>
    <rPh sb="42" eb="43">
      <t>ハン</t>
    </rPh>
    <rPh sb="50" eb="52">
      <t>ツイカ</t>
    </rPh>
    <rPh sb="65" eb="67">
      <t>ヘンコウ</t>
    </rPh>
    <rPh sb="76" eb="78">
      <t>ツイカ</t>
    </rPh>
    <phoneticPr fontId="12"/>
  </si>
  <si>
    <t>main2-CRCO_PART1_XOR_002_M80.cps
※次回以降の修正版　MDM ON追加　ENA　WAIT_SEC変更　ERR_CLR 追加
2019.5.16</t>
    <rPh sb="34" eb="36">
      <t>ジカイ</t>
    </rPh>
    <rPh sb="36" eb="38">
      <t>イコウ</t>
    </rPh>
    <rPh sb="39" eb="41">
      <t>シュウセイ</t>
    </rPh>
    <rPh sb="41" eb="42">
      <t>ハン</t>
    </rPh>
    <rPh sb="49" eb="51">
      <t>ツイカ</t>
    </rPh>
    <rPh sb="64" eb="66">
      <t>ヘンコウ</t>
    </rPh>
    <rPh sb="75" eb="77">
      <t>ツイカ</t>
    </rPh>
    <phoneticPr fontId="12"/>
  </si>
  <si>
    <t>Power OFF</t>
    <phoneticPr fontId="10"/>
  </si>
  <si>
    <t>contingency HV #1</t>
    <phoneticPr fontId="10"/>
  </si>
  <si>
    <t>OBSERVATION MODE SET #1</t>
    <phoneticPr fontId="10"/>
  </si>
  <si>
    <t>OBSERVATION MODE SET #2</t>
    <phoneticPr fontId="10"/>
  </si>
  <si>
    <t>OBSERVATION MODE SET #3</t>
    <phoneticPr fontId="10"/>
  </si>
  <si>
    <t>OBSERVATION MODE SET #4</t>
    <phoneticPr fontId="10"/>
  </si>
  <si>
    <t>本手順実行前に「Power ON」、実行後に「Power OFF」を行うこと</t>
    <rPh sb="0" eb="1">
      <t>ホン</t>
    </rPh>
    <rPh sb="1" eb="3">
      <t>テジュン</t>
    </rPh>
    <rPh sb="3" eb="5">
      <t>ジッコウ</t>
    </rPh>
    <rPh sb="5" eb="6">
      <t>マエ</t>
    </rPh>
    <rPh sb="18" eb="20">
      <t>ジッコウ</t>
    </rPh>
    <rPh sb="20" eb="21">
      <t>ゴ</t>
    </rPh>
    <rPh sb="34" eb="35">
      <t>オコナ</t>
    </rPh>
    <phoneticPr fontId="10"/>
  </si>
  <si>
    <t>XDOR_BJXR_C698_NECP_M199701_00001.BC</t>
  </si>
  <si>
    <t>XDOR_BJXR_C659_NECP_M190501_00001.BC</t>
  </si>
  <si>
    <t>XDOR_BJXR_C660_NECP_M190502_00001.BC</t>
  </si>
  <si>
    <t>XDOR_BJXR_C661_NECP_M190601_00001.BC</t>
  </si>
  <si>
    <t>XDOR_BJXR_C662_NECP_M190602_00001.BC</t>
  </si>
  <si>
    <t>XDOR_BJXR_C663_NECP_M190603_00001.BC</t>
  </si>
  <si>
    <t>XDOR_BJXR_C664_NECP_M190604_00001.BC</t>
  </si>
  <si>
    <t>XDOR_BJXR_C665_NECP_M190605_00001.BC</t>
  </si>
  <si>
    <t>XDOR_BJXR_C666_NECP_M190606_00001.BC</t>
  </si>
  <si>
    <t>XDOR_BJXR_C667_NECP_M190607_00001.BC</t>
  </si>
  <si>
    <t>XDOR_BJXR_C668_NECP_M190608_00001.BC</t>
  </si>
  <si>
    <t>XDOR_BJXR_C669_NECP_M190609_00001.BC</t>
  </si>
  <si>
    <t>XDOR_BJXR_C670_NECP_M190610_00001.BC</t>
  </si>
  <si>
    <t>XDOR_BJXR_C671_NECP_M190611_00001.BC</t>
  </si>
  <si>
    <t>XDOR_BJXR_C672_NECP_M190612_00001.BC</t>
  </si>
  <si>
    <t>XDOR_BJXR_C673_NECP_M190613_00001.BC</t>
  </si>
  <si>
    <t>XDOR_BJXR_C674_NECP_M190701_00001.BC</t>
  </si>
  <si>
    <t>XDOR_BJXR_C675_NECP_M190702_00001.BC</t>
  </si>
  <si>
    <t>XDOR_BJXR_C676_NECP_M190703_00001.BC</t>
  </si>
  <si>
    <t>XDOR_BJXR_C677_NECP_M190704_00001.BC</t>
  </si>
  <si>
    <t>XDOR_BJXR_C678_NECP_M190705_00001.BC</t>
  </si>
  <si>
    <t>XDOR_BJXR_C679_NECP_M190706_00001.BC</t>
  </si>
  <si>
    <t>XDOR_BJXR_C680_NECP_M190707_00001.BC</t>
  </si>
  <si>
    <t>XDOR_BJXR_C681_NECP_M190708_00001.BC</t>
  </si>
  <si>
    <t>XDOR_BJXR_C682_NECP_M190709_00001.BC</t>
  </si>
  <si>
    <t>XDOR_BJXR_C683_NECP_M190710_00001.BC</t>
  </si>
  <si>
    <t>XDOR_BJXR_C684_NECP_M190711_00001.BC</t>
  </si>
  <si>
    <t>XDOR_BJXR_C685_NECP_M190712_00001.BC</t>
  </si>
  <si>
    <t>XDOR_BJXR_C686_NECP_M190713_00001.BC</t>
  </si>
  <si>
    <t>XDOR_BJXR_C687_NECP_M190714_00001.BC</t>
  </si>
  <si>
    <t>XDOR_BJXR_C688_NECP_M190715_00001.BC</t>
  </si>
  <si>
    <t>XDOR_BJXR_C689_NECP_M190716_00001.BC</t>
  </si>
  <si>
    <t>XDOR_BJXR_C690_NECP_M190717_00001.BC</t>
  </si>
  <si>
    <t>XDOR_BJXR_C691_NECP_M190718_00001.BC</t>
  </si>
  <si>
    <t>XDOR_BJXR_C692_NECP_M190719_00001.BC</t>
  </si>
  <si>
    <t>XDOR_BJXR_C693_NECP_M190720_00001.BC</t>
  </si>
  <si>
    <t>XDOR_BJXR_C694_NECP_M190721_00001.BC</t>
  </si>
  <si>
    <t>XDOR_BJXR_C695_NECP_M190722_00001.BC</t>
  </si>
  <si>
    <t>XDOR_BJXR_C696_NECP_M190723_00001.BC</t>
  </si>
  <si>
    <t>XDOR_BJXR_C697_NECP_M190724_00001.BC</t>
  </si>
  <si>
    <t>XDOR_BJXR_C833_NECP_M190725_00001.BC</t>
  </si>
  <si>
    <t>XDOR_BJXR_C834_NECP_M190726_00001.BC</t>
  </si>
  <si>
    <t>XDOR_BJXR_C835_NECP_M190727_00001.BC</t>
  </si>
  <si>
    <t>XDOR_BJXR_C836_NECP_M190728_00001.BC</t>
  </si>
  <si>
    <t>XDOR_BJXR_C837_NECP_M190729_00001.BC</t>
  </si>
  <si>
    <t>main2-ENA_NECP_HV_SON_XDOR_001_M19.cps</t>
  </si>
  <si>
    <t>main2-ENA_NECP_HV_SON_XDOR_001_M19.cps
main2-ENA_NECP_HV_SOF1_XDOR_001_M19.cps
main2-ENA_NECP_HV_SOF2_XDOR_001_M19.cps
main2-ENA_NECP_HV_SOF3_XDOR_001_M19.cps</t>
    <phoneticPr fontId="10"/>
  </si>
  <si>
    <t>main2-ENA_NECP_HV_SOF1_XDOR_001_M19.cps</t>
    <phoneticPr fontId="10"/>
  </si>
  <si>
    <t>main2-ENA_NECP_HV_SOF2_XDOR_001_M19.cps</t>
    <phoneticPr fontId="10"/>
  </si>
  <si>
    <t>main2-ENA_NECP_HV_SOF3_XDOR_001_M19.cps</t>
    <phoneticPr fontId="10"/>
  </si>
  <si>
    <t>initial set</t>
    <phoneticPr fontId="10"/>
  </si>
  <si>
    <t>HV CHECK</t>
    <phoneticPr fontId="10"/>
  </si>
  <si>
    <t>XDOR_BJXR_C715_NECP_M200901_00001.BC</t>
    <phoneticPr fontId="10"/>
  </si>
  <si>
    <t>XDOR_BJXR_C716_NECP_M201001_00001.BC</t>
    <phoneticPr fontId="10"/>
  </si>
  <si>
    <t>XDOR_BJXR_C717_NECP_M201101_00001.BC</t>
    <phoneticPr fontId="10"/>
  </si>
  <si>
    <t>XDOR_BJXR_C718_NECP_M201201_00001.BC</t>
    <phoneticPr fontId="10"/>
  </si>
  <si>
    <t>contingency HEP-e HV OFF</t>
    <phoneticPr fontId="10"/>
  </si>
  <si>
    <t>XDOR_BJXR_C748_NECP_M209701_00001.BC</t>
    <phoneticPr fontId="10"/>
  </si>
  <si>
    <t>XDOR_BJXR_C749_NECP_M209801_00002.BC</t>
    <phoneticPr fontId="10"/>
  </si>
  <si>
    <t>contingency HEP-i HV OFF</t>
    <phoneticPr fontId="10"/>
  </si>
  <si>
    <t>XDOR_BJXR_C747_NECP_M209601_00001.BC</t>
    <phoneticPr fontId="10"/>
  </si>
  <si>
    <t>Setup</t>
    <phoneticPr fontId="10"/>
  </si>
  <si>
    <t>HEP-ion SSD HV CHECK</t>
    <phoneticPr fontId="10"/>
  </si>
  <si>
    <t>HEP-ion MCP HV CHECK</t>
    <phoneticPr fontId="10"/>
  </si>
  <si>
    <t>XDOR_BJXR_C719_NECP_M201301_00001.BC</t>
    <phoneticPr fontId="10"/>
  </si>
  <si>
    <t>XDOR_BJXR_C720_NECP_M201401_00001.BC</t>
    <phoneticPr fontId="10"/>
  </si>
  <si>
    <t>XDOR_BJXR_C721_NECP_M201501_00001.BC</t>
    <phoneticPr fontId="10"/>
  </si>
  <si>
    <t>XDOR_BJXR_C722_NECP_M201601_00001.BC</t>
    <phoneticPr fontId="10"/>
  </si>
  <si>
    <t>XDOR_BJXR_C723_NECP_M201701_00001.BC</t>
    <phoneticPr fontId="10"/>
  </si>
  <si>
    <t>MSA Delta commissioning (LV)</t>
    <phoneticPr fontId="10"/>
  </si>
  <si>
    <t>main2-MSA_NECP_LV_Delta_C_XDOR_M18.cps</t>
    <phoneticPr fontId="10"/>
  </si>
  <si>
    <t>XDOR_BJXR_C605_NECP_M183001_00001.BC</t>
    <phoneticPr fontId="10"/>
  </si>
  <si>
    <t>Initial setup-&gt;Cal Check</t>
    <phoneticPr fontId="10"/>
  </si>
  <si>
    <t>XDOR_BJXR_C606_NECP_M183101_00001.BC</t>
    <phoneticPr fontId="10"/>
  </si>
  <si>
    <t xml:space="preserve"> </t>
    <phoneticPr fontId="10"/>
  </si>
  <si>
    <t>Mission data check with AMP Discriminator</t>
    <phoneticPr fontId="10"/>
  </si>
  <si>
    <t>M18</t>
    <phoneticPr fontId="10"/>
  </si>
  <si>
    <t>XDOR_BJXR_C573_NECP_M170901_00001.BC</t>
    <phoneticPr fontId="10"/>
  </si>
  <si>
    <t>XDOR_BJXR_C572_NECP_M170801_00001.BC</t>
    <phoneticPr fontId="10"/>
  </si>
  <si>
    <t>XDOR_BJXR_C574_NECP_M171001_00001.BC</t>
    <phoneticPr fontId="10"/>
  </si>
  <si>
    <t>XDOR_BJXR_C575_NECP_M171002_00001.BC</t>
    <phoneticPr fontId="10"/>
  </si>
  <si>
    <t>XDOR_BJXR_C576_NECP_M171003_00001.BC</t>
    <phoneticPr fontId="10"/>
  </si>
  <si>
    <t>XDOR_BJXR_C577_NECP_M171004_00001.BC</t>
    <phoneticPr fontId="10"/>
  </si>
  <si>
    <t>XDOR_BJXR_C578_NECP_M171005_00001.BC</t>
    <phoneticPr fontId="10"/>
  </si>
  <si>
    <t>XDOR_BJXR_C579_NECP_M171006_00001.BC</t>
    <phoneticPr fontId="10"/>
  </si>
  <si>
    <t>XDOR_BJXR_C580_NECP_M171007_00001.BC</t>
    <phoneticPr fontId="10"/>
  </si>
  <si>
    <t>XDOR_BJXR_C581_NECP_M171008_00001.BC</t>
    <phoneticPr fontId="10"/>
  </si>
  <si>
    <t>XDOR_BJXR_C582_NECP_M171101_00001.BC</t>
    <phoneticPr fontId="10"/>
  </si>
  <si>
    <t>SAFETY OFF
SAFETY OFF HV check</t>
    <phoneticPr fontId="10"/>
  </si>
  <si>
    <t>XDOR_BJXR_C583_NECP_M171201_00001.BC</t>
    <phoneticPr fontId="10"/>
  </si>
  <si>
    <t xml:space="preserve">XDOR_BJXR_C584_NECP_M171202_00001.BC </t>
    <phoneticPr fontId="10"/>
  </si>
  <si>
    <t>XDOR_BJXR_C586_NECP_M171204_00001.BC</t>
    <phoneticPr fontId="10"/>
  </si>
  <si>
    <t>XDOR_BJXR_C585_NECP_M171203_00001.BC</t>
    <phoneticPr fontId="10"/>
  </si>
  <si>
    <t>XDOR_BJXR_C587_NECP_M171301_00001.BC</t>
    <phoneticPr fontId="10"/>
  </si>
  <si>
    <t>main2-MIA_NECP_HV_S_RC_XDOR_001_M17.cps</t>
    <phoneticPr fontId="10"/>
  </si>
  <si>
    <t>main2-MSA_NECP_LV_Delta_C_XDOR_M18.cps</t>
    <phoneticPr fontId="20"/>
  </si>
  <si>
    <t>main2-HEPE_NECP_HV_ONSTART_XDOR_001_M20.cps</t>
    <phoneticPr fontId="10"/>
  </si>
  <si>
    <t>main2-HEPE_NECP_HV_CHK_XDOR_001_M20.cps</t>
    <phoneticPr fontId="10"/>
  </si>
  <si>
    <t>main2-HEPI_NECP_HV_ONSTART_XDOR_001_M20.cps</t>
    <phoneticPr fontId="10"/>
  </si>
  <si>
    <t>main2-HEPI_NECP_HV_SSD_CHK_XDOR_001_M20.cps</t>
    <phoneticPr fontId="10"/>
  </si>
  <si>
    <t>main2-HEPI_NECP_HV_MCP_CHK_XDOR_001_M20.cps</t>
    <phoneticPr fontId="10"/>
  </si>
  <si>
    <t>main2-HEPE_NECP_contingency_HV_XDOR_001_M20.cps</t>
    <phoneticPr fontId="10"/>
  </si>
  <si>
    <t>main2-HEPI_NECP_contingency_HV_XDOR_001_M20.cps</t>
    <phoneticPr fontId="10"/>
  </si>
  <si>
    <t>TOTAL=149コマンド</t>
    <phoneticPr fontId="10"/>
  </si>
  <si>
    <t>Toatl=165コマンド</t>
    <phoneticPr fontId="10"/>
  </si>
  <si>
    <t>３７５コマンド</t>
    <phoneticPr fontId="10"/>
  </si>
  <si>
    <t>３７．５時間</t>
    <rPh sb="4" eb="6">
      <t>ジカン</t>
    </rPh>
    <phoneticPr fontId="10"/>
  </si>
  <si>
    <t>TBD</t>
    <phoneticPr fontId="10"/>
  </si>
  <si>
    <t>６６２コマンド</t>
    <phoneticPr fontId="10"/>
  </si>
  <si>
    <t xml:space="preserve"> </t>
    <phoneticPr fontId="10"/>
  </si>
  <si>
    <t>XDOR_BJXR_C460_NECP_M150801_00001.BC</t>
    <phoneticPr fontId="10"/>
  </si>
  <si>
    <t>XDOR_BJXR_C461_NECP_M150901_00001.BC</t>
    <phoneticPr fontId="10"/>
  </si>
  <si>
    <t>XDOR_BJXR_C462_NECP_M151001_00001.BC</t>
    <phoneticPr fontId="10"/>
  </si>
  <si>
    <t>XDOR_BJXR_C463_NECP_M151101_00001.BC</t>
    <phoneticPr fontId="10"/>
  </si>
  <si>
    <t>XDOR_BJXR_C464_NECP_M151201_00001.BC</t>
    <phoneticPr fontId="10"/>
  </si>
  <si>
    <t>XDOR_BJXR_C465_NECP_M151301_00001.BC</t>
    <phoneticPr fontId="10"/>
  </si>
  <si>
    <t>XDOR_BJXR_C466_NECP_M151401_00001.BC</t>
    <phoneticPr fontId="10"/>
  </si>
  <si>
    <t>XDOR_BJXR_C510_NECP_M160801_00001.BC</t>
    <phoneticPr fontId="10"/>
  </si>
  <si>
    <t>XDOR_BJXR_C511_NECP_M160901_00001.BC</t>
    <phoneticPr fontId="10"/>
  </si>
  <si>
    <t>XDOR_BJXR_C512_NECP_M161001_00001.BC</t>
    <phoneticPr fontId="10"/>
  </si>
  <si>
    <t>XDOR_BJXR_C513_NECP_M161101_00001.BC</t>
    <phoneticPr fontId="10"/>
  </si>
  <si>
    <t>XDOR_BJXR_C514_NECP_M161201_00001.BC</t>
    <phoneticPr fontId="10"/>
  </si>
  <si>
    <t>XDOR_BJXR_C515_NECP_M161301_00001.BC</t>
    <phoneticPr fontId="10"/>
  </si>
  <si>
    <t>XDOR_BJXR_C516_NECP_M161401_00001.BC</t>
    <phoneticPr fontId="10"/>
  </si>
  <si>
    <t>XDOR_BJXR_C607_NECP_M180401_00001.BC</t>
    <phoneticPr fontId="10"/>
  </si>
  <si>
    <t xml:space="preserve"> </t>
    <phoneticPr fontId="10"/>
  </si>
  <si>
    <t>XDOR_BJXR_C608_NECP_M180402_00001.BC</t>
    <phoneticPr fontId="10"/>
  </si>
  <si>
    <t>XDOR_BJXR_C610_NECP_M180501_00001.BC</t>
    <phoneticPr fontId="10"/>
  </si>
  <si>
    <t>XDOR_BJXR_C611_NECP_M180502_00001.BC</t>
    <phoneticPr fontId="10"/>
  </si>
  <si>
    <t>VHV3 Check</t>
    <phoneticPr fontId="10"/>
  </si>
  <si>
    <t>switch OFF MSA  HV from 6kV</t>
    <phoneticPr fontId="10"/>
  </si>
  <si>
    <t>VHV3 check</t>
    <phoneticPr fontId="10"/>
  </si>
  <si>
    <t>Poweroff</t>
    <phoneticPr fontId="10"/>
  </si>
  <si>
    <t>XDOR_BJXR_C612_NECP_M180503_00001.BC</t>
    <phoneticPr fontId="10"/>
  </si>
  <si>
    <t>XDOR_BJXR_C613_NECP_M180601_00001.BC</t>
    <phoneticPr fontId="10"/>
  </si>
  <si>
    <t>XDOR_BJXR_C614_NECP_M180701_00001.BC</t>
    <phoneticPr fontId="10"/>
  </si>
  <si>
    <t>XDOR_BJXR_C615_NECP_M180801_00001.BC</t>
    <phoneticPr fontId="10"/>
  </si>
  <si>
    <t>XDOR_BJXR_C616_NECP_M180901_00001.BC</t>
    <phoneticPr fontId="10"/>
  </si>
  <si>
    <t>XDOR_BJXR_C617_NECP_M180902_00001.BC</t>
    <phoneticPr fontId="10"/>
  </si>
  <si>
    <t>XDOR_BJXR_C618_NECP_M180903_00001.BC</t>
    <phoneticPr fontId="10"/>
  </si>
  <si>
    <t>XDOR_BJXR_C619_NECP_M180904_00001.BC</t>
    <phoneticPr fontId="10"/>
  </si>
  <si>
    <t>XDOR_BJXR_C620_NECP_M180905_00001.BC</t>
    <phoneticPr fontId="10"/>
  </si>
  <si>
    <t xml:space="preserve">SAFETY ON HV check </t>
    <phoneticPr fontId="10"/>
  </si>
  <si>
    <t>XDOR_BJXR_C621_NECP_M181001_00001.BC</t>
    <phoneticPr fontId="10"/>
  </si>
  <si>
    <t>XDOR_BJXR_C622_NECP_M181002_00001.BC</t>
    <phoneticPr fontId="10"/>
  </si>
  <si>
    <t>SAFETY "OFF" HV check</t>
    <phoneticPr fontId="10"/>
  </si>
  <si>
    <t>XDOR_BJXR_C623_NECP_M181003_00001.BC</t>
    <phoneticPr fontId="10"/>
  </si>
  <si>
    <t>Set VHV1 and VHV2 (from 6 to 8 kV)</t>
    <phoneticPr fontId="10"/>
  </si>
  <si>
    <t>XDOR_BJXR_C624_NECP_M181004_00001.BC</t>
    <phoneticPr fontId="10"/>
  </si>
  <si>
    <t>VHV3 sweep on</t>
    <phoneticPr fontId="10"/>
  </si>
  <si>
    <t>XDOR_BJXR_C625_NECP_M181101_00001.BC</t>
    <phoneticPr fontId="10"/>
  </si>
  <si>
    <t>switch OFF MSA  HV from 8kV</t>
    <phoneticPr fontId="10"/>
  </si>
  <si>
    <t>main2-MSA_NECP_HV_CO_D1_XDOR_001_M18.cps</t>
    <phoneticPr fontId="10"/>
  </si>
  <si>
    <t>main2-MSA_NECP_HV_CO_D2_XDOR_001_M18.cps</t>
  </si>
  <si>
    <t>main2-MSA_NECP_HV_CO_D3_XDOR_001_M18.cps</t>
    <phoneticPr fontId="10"/>
  </si>
  <si>
    <t>XDOR_BJXR_C609_NECP_M180403_00001.BC</t>
    <phoneticPr fontId="10"/>
  </si>
  <si>
    <t>XDOR_BJXR_C838_NECP_M190801_00001.BC</t>
    <phoneticPr fontId="10"/>
  </si>
  <si>
    <t>XDOR_BJXR_C839_NECP_M190802_00001.BC</t>
    <phoneticPr fontId="10"/>
  </si>
  <si>
    <t xml:space="preserve">XDOR_BJXR_C840_NECP_M190803_00001.BC </t>
    <phoneticPr fontId="10"/>
  </si>
  <si>
    <t>XDOR_BJXR_C841_NECP_M190901_00001.BC</t>
    <phoneticPr fontId="10"/>
  </si>
  <si>
    <t>XDOR_BJXR_C842_NECP_M190902_00001.BC</t>
    <phoneticPr fontId="10"/>
  </si>
  <si>
    <t>XDOR_BJXR_C843_NECP_M190903_00001.BC</t>
    <phoneticPr fontId="10"/>
  </si>
  <si>
    <t>XDOR_BJXR_C844_NECP_M190904_00001.BC</t>
    <phoneticPr fontId="10"/>
  </si>
  <si>
    <t>XDOR_BJXR_C845_NECP_M190905_00001.BC</t>
    <phoneticPr fontId="10"/>
  </si>
  <si>
    <t>XDOR_BJXR_C846_NECP_M190906_00001.BC</t>
    <phoneticPr fontId="10"/>
  </si>
  <si>
    <t>XDOR_BJXR_C847_NECP_M190907_00001.BC</t>
    <phoneticPr fontId="10"/>
  </si>
  <si>
    <t>XDOR_BJXR_C848_NECP_M190908_00001.BC</t>
    <phoneticPr fontId="10"/>
  </si>
  <si>
    <t>XDOR_BJXR_C849_NECP_M190909_00001.BC</t>
    <phoneticPr fontId="10"/>
  </si>
  <si>
    <t>XDOR_BJXR_C850_NECP_M190910_00001.BC</t>
    <phoneticPr fontId="10"/>
  </si>
  <si>
    <t>XDOR_BJXR_C851_NECP_M190911_00001.BC</t>
    <phoneticPr fontId="10"/>
  </si>
  <si>
    <t>XDOR_BJXR_C852_NECP_M191001_00001.BC</t>
    <phoneticPr fontId="10"/>
  </si>
  <si>
    <t>main2-ENA_NECP_HV_SON_XDOR_001_M19.cps
main2-ENA_NECP_HV_SOF1_XDOR_001_M19.cps
main2-ENA_NECP_HV_SOF2_XDOR_001_M19.cps
main2-ENA_NECP_HV_SOF3_XDOR_001_M19.cps</t>
  </si>
  <si>
    <t>main2-MEA1_NECP_HV_RC_XDOR_001_M15.cps</t>
    <phoneticPr fontId="10"/>
  </si>
  <si>
    <t>main2-MEA2_NECP_HV_RC_XDOR_001_M16.cps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</si>
</sst>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8">
    <font>
      <sz val="11"/>
      <color theme="1"/>
      <name val="Yu Gothic"/>
      <family val="2"/>
      <scheme val="minor"/>
    </font>
    <font>
      <sz val="11"/>
      <color rgb="FF006100"/>
      <name val="Yu Gothic"/>
      <family val="2"/>
      <scheme val="minor"/>
    </font>
    <font>
      <sz val="14"/>
      <color rgb="FF006100"/>
      <name val="Yu Gothic"/>
      <family val="2"/>
      <scheme val="minor"/>
    </font>
    <font>
      <b/>
      <sz val="14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0"/>
      <name val="Arial"/>
      <family val="2"/>
    </font>
    <font>
      <sz val="12"/>
      <color theme="1"/>
      <name val="Yu Gothic"/>
      <family val="2"/>
      <scheme val="minor"/>
    </font>
    <font>
      <b/>
      <sz val="12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2"/>
      <scheme val="minor"/>
    </font>
    <font>
      <sz val="6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18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Arial"/>
      <family val="2"/>
    </font>
    <font>
      <b/>
      <sz val="14"/>
      <color theme="1"/>
      <name val="Yu Gothic"/>
      <family val="3"/>
      <charset val="128"/>
      <scheme val="minor"/>
    </font>
    <font>
      <sz val="11"/>
      <color theme="0" tint="-0.14999847407452621"/>
      <name val="Yu Gothic"/>
      <family val="3"/>
      <charset val="128"/>
      <scheme val="minor"/>
    </font>
    <font>
      <sz val="11"/>
      <color theme="0" tint="-0.1499984740745262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4"/>
      <color rgb="FFFF0000"/>
      <name val="Yu Gothic"/>
      <family val="2"/>
      <scheme val="minor"/>
    </font>
    <font>
      <sz val="10"/>
      <color rgb="FFFF0000"/>
      <name val="Arial"/>
      <family val="2"/>
    </font>
    <font>
      <sz val="11"/>
      <color rgb="FFFF0000"/>
      <name val="Yu Gothic"/>
      <family val="2"/>
      <charset val="128"/>
      <scheme val="minor"/>
    </font>
    <font>
      <b/>
      <sz val="14"/>
      <name val="Yu Gothic"/>
      <family val="2"/>
      <scheme val="minor"/>
    </font>
    <font>
      <b/>
      <sz val="14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562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6" fontId="0" fillId="0" borderId="0" xfId="0" applyNumberFormat="1"/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2" borderId="1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9" fillId="0" borderId="7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2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2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0" xfId="0" applyFont="1" applyBorder="1" applyAlignment="1">
      <alignment horizontal="center" vertical="top" wrapText="1"/>
    </xf>
    <xf numFmtId="0" fontId="9" fillId="0" borderId="10" xfId="0" applyFont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center" vertical="top" wrapText="1"/>
    </xf>
    <xf numFmtId="0" fontId="0" fillId="0" borderId="1" xfId="2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0" fillId="0" borderId="10" xfId="0" applyBorder="1" applyAlignment="1">
      <alignment horizontal="center" vertical="top"/>
    </xf>
    <xf numFmtId="0" fontId="0" fillId="0" borderId="2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/>
    </xf>
    <xf numFmtId="0" fontId="0" fillId="3" borderId="3" xfId="2" applyFont="1" applyBorder="1" applyAlignment="1">
      <alignment vertical="top"/>
    </xf>
    <xf numFmtId="0" fontId="0" fillId="3" borderId="6" xfId="2" applyFont="1" applyBorder="1" applyAlignment="1">
      <alignment vertical="top"/>
    </xf>
    <xf numFmtId="0" fontId="0" fillId="3" borderId="11" xfId="2" applyFont="1" applyBorder="1" applyAlignment="1">
      <alignment vertical="top"/>
    </xf>
    <xf numFmtId="0" fontId="0" fillId="3" borderId="12" xfId="2" applyFont="1" applyBorder="1" applyAlignment="1">
      <alignment vertical="top"/>
    </xf>
    <xf numFmtId="0" fontId="8" fillId="3" borderId="3" xfId="2" applyBorder="1" applyAlignment="1">
      <alignment vertical="top"/>
    </xf>
    <xf numFmtId="0" fontId="8" fillId="3" borderId="6" xfId="2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0" fontId="2" fillId="2" borderId="1" xfId="1" applyFont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0" fillId="0" borderId="0" xfId="0" applyNumberFormat="1" applyFill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1" applyFont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1" xfId="1" applyBorder="1" applyAlignment="1">
      <alignment vertical="center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1" fillId="0" borderId="0" xfId="0" applyFont="1"/>
    <xf numFmtId="0" fontId="1" fillId="2" borderId="1" xfId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/>
    <xf numFmtId="0" fontId="0" fillId="0" borderId="10" xfId="0" applyBorder="1"/>
    <xf numFmtId="0" fontId="0" fillId="0" borderId="23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 wrapText="1"/>
    </xf>
    <xf numFmtId="0" fontId="1" fillId="2" borderId="10" xfId="1" applyFont="1" applyBorder="1" applyAlignment="1">
      <alignment horizontal="center" vertical="center" wrapText="1"/>
    </xf>
    <xf numFmtId="0" fontId="1" fillId="2" borderId="10" xfId="1" applyFont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0" xfId="0" applyFill="1"/>
    <xf numFmtId="0" fontId="4" fillId="0" borderId="0" xfId="0" applyFont="1" applyFill="1"/>
    <xf numFmtId="0" fontId="11" fillId="0" borderId="0" xfId="0" applyFont="1" applyFill="1"/>
    <xf numFmtId="0" fontId="0" fillId="0" borderId="2" xfId="0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 vertical="center"/>
    </xf>
    <xf numFmtId="0" fontId="1" fillId="4" borderId="10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2" borderId="3" xfId="1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19" fillId="6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top" wrapText="1"/>
    </xf>
    <xf numFmtId="0" fontId="18" fillId="0" borderId="7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vertical="top" wrapText="1"/>
    </xf>
    <xf numFmtId="0" fontId="18" fillId="0" borderId="14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vertical="top" wrapText="1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24" xfId="0" applyFont="1" applyFill="1" applyBorder="1" applyAlignment="1">
      <alignment vertical="top" wrapText="1"/>
    </xf>
    <xf numFmtId="0" fontId="21" fillId="0" borderId="24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left" vertical="top" wrapText="1"/>
    </xf>
    <xf numFmtId="0" fontId="0" fillId="0" borderId="28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center" vertical="top" wrapText="1"/>
    </xf>
    <xf numFmtId="0" fontId="0" fillId="0" borderId="2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vertical="top"/>
    </xf>
    <xf numFmtId="0" fontId="0" fillId="0" borderId="24" xfId="0" applyFont="1" applyFill="1" applyBorder="1" applyAlignment="1">
      <alignment horizontal="center" vertical="top"/>
    </xf>
    <xf numFmtId="0" fontId="3" fillId="0" borderId="34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/>
    </xf>
    <xf numFmtId="176" fontId="6" fillId="0" borderId="10" xfId="0" applyNumberFormat="1" applyFont="1" applyFill="1" applyBorder="1" applyAlignment="1">
      <alignment horizontal="left" vertical="top" wrapText="1"/>
    </xf>
    <xf numFmtId="176" fontId="6" fillId="0" borderId="23" xfId="0" applyNumberFormat="1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0" fontId="0" fillId="0" borderId="24" xfId="0" applyFont="1" applyFill="1" applyBorder="1" applyAlignment="1">
      <alignment horizontal="left" vertical="top"/>
    </xf>
    <xf numFmtId="0" fontId="0" fillId="0" borderId="28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vertical="top" wrapText="1"/>
    </xf>
    <xf numFmtId="0" fontId="0" fillId="0" borderId="23" xfId="0" applyFont="1" applyFill="1" applyBorder="1" applyAlignment="1">
      <alignment horizontal="left" vertical="top" wrapText="1"/>
    </xf>
    <xf numFmtId="176" fontId="6" fillId="0" borderId="21" xfId="0" applyNumberFormat="1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vertical="top" wrapText="1"/>
    </xf>
    <xf numFmtId="0" fontId="0" fillId="0" borderId="21" xfId="0" applyFont="1" applyFill="1" applyBorder="1" applyAlignment="1">
      <alignment horizontal="left" vertical="top" wrapText="1"/>
    </xf>
    <xf numFmtId="0" fontId="1" fillId="5" borderId="9" xfId="1" applyFont="1" applyFill="1" applyBorder="1" applyAlignment="1">
      <alignment vertical="center" wrapText="1"/>
    </xf>
    <xf numFmtId="0" fontId="3" fillId="5" borderId="27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vertical="top" wrapText="1"/>
    </xf>
    <xf numFmtId="0" fontId="1" fillId="5" borderId="24" xfId="1" applyFont="1" applyFill="1" applyBorder="1" applyAlignment="1">
      <alignment vertical="center" wrapText="1"/>
    </xf>
    <xf numFmtId="0" fontId="1" fillId="5" borderId="24" xfId="1" applyFont="1" applyFill="1" applyBorder="1" applyAlignment="1">
      <alignment horizontal="center" vertical="center" wrapText="1"/>
    </xf>
    <xf numFmtId="0" fontId="1" fillId="5" borderId="28" xfId="1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7" fillId="0" borderId="12" xfId="0" applyFont="1" applyBorder="1" applyAlignment="1">
      <alignment vertical="top" wrapText="1"/>
    </xf>
    <xf numFmtId="0" fontId="1" fillId="2" borderId="7" xfId="1" applyFont="1" applyBorder="1" applyAlignment="1">
      <alignment horizontal="center" vertical="center" wrapText="1"/>
    </xf>
    <xf numFmtId="0" fontId="1" fillId="2" borderId="7" xfId="1" applyFont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top" wrapText="1"/>
    </xf>
    <xf numFmtId="0" fontId="18" fillId="0" borderId="24" xfId="0" applyFont="1" applyFill="1" applyBorder="1" applyAlignment="1">
      <alignment horizontal="center" vertical="top" wrapText="1"/>
    </xf>
    <xf numFmtId="0" fontId="18" fillId="0" borderId="28" xfId="0" applyFont="1" applyFill="1" applyBorder="1" applyAlignment="1">
      <alignment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vertical="top" wrapText="1"/>
    </xf>
    <xf numFmtId="0" fontId="1" fillId="2" borderId="11" xfId="1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8" fillId="0" borderId="32" xfId="0" applyFont="1" applyFill="1" applyBorder="1" applyAlignment="1">
      <alignment horizontal="center" vertical="top" wrapText="1"/>
    </xf>
    <xf numFmtId="0" fontId="18" fillId="0" borderId="21" xfId="0" applyFont="1" applyFill="1" applyBorder="1" applyAlignment="1">
      <alignment horizontal="left" vertical="top" wrapText="1"/>
    </xf>
    <xf numFmtId="0" fontId="18" fillId="0" borderId="23" xfId="0" applyFont="1" applyFill="1" applyBorder="1" applyAlignment="1">
      <alignment horizontal="left" vertical="top" wrapText="1"/>
    </xf>
    <xf numFmtId="0" fontId="0" fillId="0" borderId="41" xfId="0" applyBorder="1" applyAlignment="1">
      <alignment vertical="top" wrapText="1"/>
    </xf>
    <xf numFmtId="0" fontId="24" fillId="0" borderId="7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25" fillId="0" borderId="3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176" fontId="25" fillId="0" borderId="2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14" fontId="26" fillId="0" borderId="2" xfId="0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28" fillId="0" borderId="24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39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28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vertical="center"/>
    </xf>
    <xf numFmtId="0" fontId="29" fillId="6" borderId="7" xfId="0" applyFont="1" applyFill="1" applyBorder="1" applyAlignment="1">
      <alignment vertical="top"/>
    </xf>
    <xf numFmtId="0" fontId="11" fillId="6" borderId="2" xfId="0" applyFont="1" applyFill="1" applyBorder="1" applyAlignment="1">
      <alignment vertical="top"/>
    </xf>
    <xf numFmtId="0" fontId="11" fillId="6" borderId="7" xfId="0" applyFont="1" applyFill="1" applyBorder="1" applyAlignment="1">
      <alignment vertical="top" wrapText="1"/>
    </xf>
    <xf numFmtId="0" fontId="11" fillId="6" borderId="8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left" vertical="top"/>
    </xf>
    <xf numFmtId="0" fontId="11" fillId="6" borderId="7" xfId="0" applyFont="1" applyFill="1" applyBorder="1" applyAlignment="1">
      <alignment horizontal="left" vertical="top"/>
    </xf>
    <xf numFmtId="0" fontId="30" fillId="0" borderId="27" xfId="0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vertical="top" wrapText="1"/>
    </xf>
    <xf numFmtId="0" fontId="9" fillId="0" borderId="24" xfId="0" applyFont="1" applyFill="1" applyBorder="1" applyAlignment="1">
      <alignment vertical="top" wrapText="1"/>
    </xf>
    <xf numFmtId="0" fontId="5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21" xfId="0" applyFont="1" applyFill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vertical="top" wrapText="1"/>
    </xf>
    <xf numFmtId="0" fontId="13" fillId="0" borderId="20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9" fillId="6" borderId="8" xfId="0" applyFont="1" applyFill="1" applyBorder="1" applyAlignment="1">
      <alignment vertical="top"/>
    </xf>
    <xf numFmtId="0" fontId="29" fillId="6" borderId="2" xfId="0" applyFont="1" applyFill="1" applyBorder="1" applyAlignment="1">
      <alignment vertical="top"/>
    </xf>
    <xf numFmtId="0" fontId="0" fillId="6" borderId="7" xfId="0" applyFill="1" applyBorder="1" applyAlignment="1">
      <alignment vertical="center"/>
    </xf>
    <xf numFmtId="0" fontId="4" fillId="0" borderId="26" xfId="0" applyFont="1" applyFill="1" applyBorder="1" applyAlignment="1">
      <alignment vertical="top" wrapText="1"/>
    </xf>
    <xf numFmtId="0" fontId="28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vertical="top" wrapText="1"/>
    </xf>
    <xf numFmtId="0" fontId="33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35" fillId="0" borderId="5" xfId="0" applyFont="1" applyFill="1" applyBorder="1" applyAlignment="1">
      <alignment vertical="top" wrapText="1"/>
    </xf>
    <xf numFmtId="0" fontId="36" fillId="0" borderId="5" xfId="0" applyFont="1" applyFill="1" applyBorder="1" applyAlignment="1">
      <alignment vertical="top" wrapText="1"/>
    </xf>
    <xf numFmtId="0" fontId="32" fillId="0" borderId="5" xfId="0" applyFont="1" applyFill="1" applyBorder="1" applyAlignment="1">
      <alignment vertical="top" wrapText="1"/>
    </xf>
    <xf numFmtId="0" fontId="32" fillId="0" borderId="26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 wrapText="1"/>
    </xf>
    <xf numFmtId="38" fontId="18" fillId="0" borderId="1" xfId="3" applyFont="1" applyFill="1" applyBorder="1" applyAlignment="1">
      <alignment vertical="top" wrapText="1"/>
    </xf>
    <xf numFmtId="0" fontId="37" fillId="0" borderId="27" xfId="0" applyFont="1" applyFill="1" applyBorder="1" applyAlignment="1">
      <alignment horizontal="center" vertical="top" wrapText="1"/>
    </xf>
    <xf numFmtId="0" fontId="37" fillId="0" borderId="22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top" wrapText="1"/>
    </xf>
    <xf numFmtId="0" fontId="37" fillId="0" borderId="32" xfId="0" applyFont="1" applyFill="1" applyBorder="1" applyAlignment="1">
      <alignment horizontal="center" vertical="top" wrapText="1"/>
    </xf>
    <xf numFmtId="0" fontId="18" fillId="0" borderId="0" xfId="0" applyFont="1"/>
    <xf numFmtId="0" fontId="26" fillId="0" borderId="1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177" fontId="0" fillId="0" borderId="0" xfId="0" applyNumberFormat="1"/>
    <xf numFmtId="0" fontId="26" fillId="4" borderId="1" xfId="0" applyFont="1" applyFill="1" applyBorder="1" applyAlignment="1">
      <alignment horizontal="center" vertical="center" wrapText="1"/>
    </xf>
    <xf numFmtId="177" fontId="0" fillId="0" borderId="0" xfId="0" applyNumberFormat="1" applyFill="1"/>
    <xf numFmtId="176" fontId="3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8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vertical="top" wrapText="1"/>
    </xf>
    <xf numFmtId="0" fontId="18" fillId="0" borderId="13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39" xfId="0" applyBorder="1"/>
    <xf numFmtId="0" fontId="0" fillId="0" borderId="7" xfId="0" applyBorder="1"/>
    <xf numFmtId="0" fontId="0" fillId="0" borderId="29" xfId="0" applyBorder="1"/>
    <xf numFmtId="0" fontId="2" fillId="2" borderId="6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vertical="center" wrapText="1"/>
    </xf>
    <xf numFmtId="0" fontId="0" fillId="7" borderId="0" xfId="0" applyFill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8" borderId="1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left" vertical="top" wrapText="1"/>
    </xf>
    <xf numFmtId="0" fontId="0" fillId="8" borderId="3" xfId="0" applyFill="1" applyBorder="1" applyAlignment="1">
      <alignment vertical="top" wrapText="1"/>
    </xf>
    <xf numFmtId="0" fontId="0" fillId="8" borderId="7" xfId="0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13" fillId="8" borderId="1" xfId="2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vertical="top" wrapText="1"/>
    </xf>
    <xf numFmtId="0" fontId="13" fillId="8" borderId="1" xfId="2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vertical="top" wrapText="1"/>
    </xf>
    <xf numFmtId="0" fontId="0" fillId="8" borderId="1" xfId="0" applyFont="1" applyFill="1" applyBorder="1" applyAlignment="1">
      <alignment horizontal="center" vertical="top" wrapText="1"/>
    </xf>
    <xf numFmtId="0" fontId="18" fillId="8" borderId="1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vertical="top" wrapText="1"/>
    </xf>
    <xf numFmtId="0" fontId="0" fillId="8" borderId="3" xfId="0" applyFill="1" applyBorder="1" applyAlignment="1">
      <alignment horizontal="center" vertical="top" wrapText="1"/>
    </xf>
    <xf numFmtId="0" fontId="26" fillId="8" borderId="1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8" xfId="0" applyFont="1" applyFill="1" applyBorder="1" applyAlignment="1">
      <alignment horizontal="left" vertical="top"/>
    </xf>
    <xf numFmtId="0" fontId="0" fillId="8" borderId="7" xfId="0" applyFont="1" applyFill="1" applyBorder="1" applyAlignment="1">
      <alignment horizontal="center" vertical="top" wrapText="1"/>
    </xf>
    <xf numFmtId="0" fontId="0" fillId="8" borderId="7" xfId="0" applyFont="1" applyFill="1" applyBorder="1" applyAlignment="1">
      <alignment vertical="top" wrapText="1"/>
    </xf>
    <xf numFmtId="0" fontId="0" fillId="8" borderId="8" xfId="0" applyFont="1" applyFill="1" applyBorder="1" applyAlignment="1">
      <alignment horizontal="center" vertical="top" wrapText="1"/>
    </xf>
    <xf numFmtId="0" fontId="0" fillId="8" borderId="8" xfId="0" applyFont="1" applyFill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ont="1" applyFill="1" applyBorder="1" applyAlignment="1">
      <alignment horizontal="center" vertical="top" wrapText="1"/>
    </xf>
    <xf numFmtId="0" fontId="18" fillId="8" borderId="11" xfId="0" applyFont="1" applyFill="1" applyBorder="1" applyAlignment="1">
      <alignment vertical="top" wrapText="1"/>
    </xf>
    <xf numFmtId="0" fontId="18" fillId="8" borderId="8" xfId="0" applyFont="1" applyFill="1" applyBorder="1" applyAlignment="1">
      <alignment vertical="top" wrapText="1"/>
    </xf>
    <xf numFmtId="0" fontId="18" fillId="8" borderId="2" xfId="0" applyFont="1" applyFill="1" applyBorder="1" applyAlignment="1">
      <alignment vertical="top" wrapText="1"/>
    </xf>
    <xf numFmtId="0" fontId="18" fillId="8" borderId="7" xfId="0" applyFont="1" applyFill="1" applyBorder="1" applyAlignment="1">
      <alignment horizontal="center" vertical="top" wrapText="1"/>
    </xf>
    <xf numFmtId="0" fontId="18" fillId="8" borderId="8" xfId="0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horizontal="center" vertical="top" wrapText="1"/>
    </xf>
    <xf numFmtId="0" fontId="18" fillId="8" borderId="2" xfId="0" applyFont="1" applyFill="1" applyBorder="1" applyAlignment="1">
      <alignment vertical="top"/>
    </xf>
    <xf numFmtId="0" fontId="13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0" fillId="8" borderId="0" xfId="0" applyFill="1" applyAlignment="1">
      <alignment vertical="top" wrapText="1"/>
    </xf>
    <xf numFmtId="0" fontId="13" fillId="8" borderId="7" xfId="0" applyFont="1" applyFill="1" applyBorder="1" applyAlignment="1">
      <alignment vertical="top" wrapText="1"/>
    </xf>
    <xf numFmtId="0" fontId="13" fillId="8" borderId="8" xfId="0" applyFont="1" applyFill="1" applyBorder="1" applyAlignment="1">
      <alignment vertical="top" wrapText="1"/>
    </xf>
    <xf numFmtId="0" fontId="13" fillId="8" borderId="2" xfId="0" applyFont="1" applyFill="1" applyBorder="1" applyAlignment="1">
      <alignment vertical="top" wrapText="1"/>
    </xf>
    <xf numFmtId="0" fontId="0" fillId="8" borderId="0" xfId="0" applyFill="1" applyAlignment="1">
      <alignment vertical="center"/>
    </xf>
    <xf numFmtId="0" fontId="0" fillId="8" borderId="7" xfId="0" applyFont="1" applyFill="1" applyBorder="1" applyAlignment="1">
      <alignment horizontal="center" vertical="top" wrapText="1"/>
    </xf>
    <xf numFmtId="0" fontId="1" fillId="2" borderId="3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4" xfId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3" borderId="3" xfId="2" applyFont="1" applyBorder="1" applyAlignment="1">
      <alignment horizontal="left" vertical="top" wrapText="1"/>
    </xf>
    <xf numFmtId="0" fontId="0" fillId="3" borderId="6" xfId="2" applyFont="1" applyBorder="1" applyAlignment="1">
      <alignment horizontal="left" vertical="top" wrapText="1"/>
    </xf>
    <xf numFmtId="0" fontId="13" fillId="6" borderId="7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left" vertical="top"/>
    </xf>
    <xf numFmtId="0" fontId="0" fillId="0" borderId="36" xfId="0" applyFont="1" applyFill="1" applyBorder="1" applyAlignment="1">
      <alignment horizontal="left" vertical="top" wrapText="1"/>
    </xf>
    <xf numFmtId="0" fontId="0" fillId="0" borderId="35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30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/>
    </xf>
    <xf numFmtId="0" fontId="18" fillId="0" borderId="7" xfId="0" applyFont="1" applyFill="1" applyBorder="1" applyAlignment="1">
      <alignment vertical="top" wrapText="1"/>
    </xf>
    <xf numFmtId="0" fontId="18" fillId="0" borderId="8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0" fontId="18" fillId="0" borderId="29" xfId="0" applyFont="1" applyFill="1" applyBorder="1" applyAlignment="1">
      <alignment vertical="top" wrapText="1"/>
    </xf>
    <xf numFmtId="0" fontId="18" fillId="0" borderId="31" xfId="0" applyFont="1" applyFill="1" applyBorder="1" applyAlignment="1">
      <alignment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39" xfId="0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4" fillId="3" borderId="37" xfId="2" applyFont="1" applyBorder="1" applyAlignment="1">
      <alignment horizontal="center" vertical="top" wrapText="1"/>
    </xf>
    <xf numFmtId="0" fontId="4" fillId="3" borderId="16" xfId="2" applyFont="1" applyBorder="1" applyAlignment="1">
      <alignment horizontal="center" vertical="top" wrapText="1"/>
    </xf>
    <xf numFmtId="0" fontId="4" fillId="3" borderId="38" xfId="2" applyFont="1" applyBorder="1" applyAlignment="1">
      <alignment horizontal="center" vertical="top" wrapText="1"/>
    </xf>
    <xf numFmtId="0" fontId="18" fillId="0" borderId="40" xfId="0" applyFont="1" applyFill="1" applyBorder="1" applyAlignment="1">
      <alignment horizontal="center" vertical="top" wrapText="1"/>
    </xf>
    <xf numFmtId="0" fontId="18" fillId="0" borderId="30" xfId="0" applyFont="1" applyFill="1" applyBorder="1" applyAlignment="1">
      <alignment vertical="top" wrapText="1"/>
    </xf>
    <xf numFmtId="0" fontId="0" fillId="3" borderId="3" xfId="2" applyFont="1" applyBorder="1" applyAlignment="1">
      <alignment horizontal="center" vertical="top" wrapText="1"/>
    </xf>
    <xf numFmtId="0" fontId="0" fillId="3" borderId="6" xfId="2" applyFont="1" applyBorder="1" applyAlignment="1">
      <alignment horizontal="center" vertical="top" wrapText="1"/>
    </xf>
    <xf numFmtId="0" fontId="0" fillId="3" borderId="4" xfId="2" applyFont="1" applyBorder="1" applyAlignment="1">
      <alignment horizontal="center"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11" fillId="0" borderId="31" xfId="0" applyFont="1" applyFill="1" applyBorder="1" applyAlignment="1">
      <alignment vertical="top" wrapText="1"/>
    </xf>
    <xf numFmtId="0" fontId="13" fillId="3" borderId="37" xfId="2" applyFont="1" applyBorder="1" applyAlignment="1">
      <alignment horizontal="center" vertical="top" wrapText="1"/>
    </xf>
    <xf numFmtId="0" fontId="13" fillId="3" borderId="16" xfId="2" applyFont="1" applyBorder="1" applyAlignment="1">
      <alignment horizontal="center" vertical="top" wrapText="1"/>
    </xf>
    <xf numFmtId="0" fontId="13" fillId="3" borderId="38" xfId="2" applyFont="1" applyBorder="1" applyAlignment="1">
      <alignment horizontal="center" vertical="top" wrapText="1"/>
    </xf>
    <xf numFmtId="0" fontId="13" fillId="3" borderId="3" xfId="2" applyFont="1" applyBorder="1" applyAlignment="1">
      <alignment horizontal="center" vertical="top" wrapText="1"/>
    </xf>
    <xf numFmtId="0" fontId="13" fillId="3" borderId="6" xfId="2" applyFont="1" applyBorder="1" applyAlignment="1">
      <alignment horizontal="center" vertical="top" wrapText="1"/>
    </xf>
    <xf numFmtId="0" fontId="13" fillId="3" borderId="4" xfId="2" applyFont="1" applyBorder="1" applyAlignment="1">
      <alignment horizontal="center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26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8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8" fillId="3" borderId="3" xfId="2" applyBorder="1" applyAlignment="1">
      <alignment horizontal="center" vertical="top" wrapText="1"/>
    </xf>
    <xf numFmtId="0" fontId="8" fillId="3" borderId="6" xfId="2" applyBorder="1" applyAlignment="1">
      <alignment horizontal="center" vertical="top" wrapText="1"/>
    </xf>
    <xf numFmtId="0" fontId="8" fillId="3" borderId="4" xfId="2" applyBorder="1" applyAlignment="1">
      <alignment horizontal="center" vertical="top" wrapText="1"/>
    </xf>
    <xf numFmtId="0" fontId="4" fillId="3" borderId="3" xfId="2" applyFont="1" applyBorder="1" applyAlignment="1">
      <alignment horizontal="center" vertical="top" wrapText="1"/>
    </xf>
    <xf numFmtId="0" fontId="4" fillId="3" borderId="6" xfId="2" applyFont="1" applyBorder="1" applyAlignment="1">
      <alignment horizontal="center" vertical="top" wrapText="1"/>
    </xf>
    <xf numFmtId="0" fontId="4" fillId="3" borderId="4" xfId="2" applyFont="1" applyBorder="1" applyAlignment="1">
      <alignment horizontal="center" vertical="top" wrapText="1"/>
    </xf>
    <xf numFmtId="0" fontId="9" fillId="3" borderId="3" xfId="2" applyFont="1" applyBorder="1" applyAlignment="1">
      <alignment horizontal="center" vertical="top" wrapText="1"/>
    </xf>
    <xf numFmtId="0" fontId="9" fillId="3" borderId="6" xfId="2" applyFont="1" applyBorder="1" applyAlignment="1">
      <alignment horizontal="center" vertical="top" wrapText="1"/>
    </xf>
    <xf numFmtId="0" fontId="9" fillId="3" borderId="4" xfId="2" applyFont="1" applyBorder="1" applyAlignment="1">
      <alignment horizontal="center" vertical="top" wrapText="1"/>
    </xf>
    <xf numFmtId="0" fontId="0" fillId="8" borderId="7" xfId="0" applyFont="1" applyFill="1" applyBorder="1" applyAlignment="1">
      <alignment horizontal="center" vertical="top" wrapText="1"/>
    </xf>
    <xf numFmtId="0" fontId="0" fillId="8" borderId="8" xfId="0" applyFont="1" applyFill="1" applyBorder="1" applyAlignment="1">
      <alignment horizontal="center" vertical="top" wrapText="1"/>
    </xf>
    <xf numFmtId="0" fontId="0" fillId="8" borderId="2" xfId="0" applyFont="1" applyFill="1" applyBorder="1" applyAlignment="1">
      <alignment horizontal="center" vertical="top" wrapText="1"/>
    </xf>
    <xf numFmtId="0" fontId="19" fillId="6" borderId="7" xfId="0" applyFont="1" applyFill="1" applyBorder="1" applyAlignment="1">
      <alignment vertical="top" wrapText="1"/>
    </xf>
    <xf numFmtId="0" fontId="19" fillId="6" borderId="8" xfId="0" applyFont="1" applyFill="1" applyBorder="1" applyAlignment="1">
      <alignment vertical="top" wrapText="1"/>
    </xf>
    <xf numFmtId="0" fontId="19" fillId="6" borderId="2" xfId="0" applyFont="1" applyFill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26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0" fillId="3" borderId="5" xfId="2" applyFont="1" applyBorder="1" applyAlignment="1">
      <alignment horizontal="center" vertical="top" wrapText="1"/>
    </xf>
    <xf numFmtId="0" fontId="0" fillId="3" borderId="13" xfId="2" applyFont="1" applyBorder="1" applyAlignment="1">
      <alignment horizontal="center" vertical="top" wrapText="1"/>
    </xf>
    <xf numFmtId="0" fontId="0" fillId="3" borderId="9" xfId="2" applyFont="1" applyBorder="1" applyAlignment="1">
      <alignment horizontal="center" vertical="top" wrapText="1"/>
    </xf>
    <xf numFmtId="0" fontId="19" fillId="6" borderId="1" xfId="0" applyFont="1" applyFill="1" applyBorder="1" applyAlignment="1">
      <alignment vertical="top" wrapText="1"/>
    </xf>
    <xf numFmtId="0" fontId="0" fillId="8" borderId="7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8" fillId="8" borderId="1" xfId="2" applyFont="1" applyFill="1" applyBorder="1" applyAlignment="1">
      <alignment horizontal="left" vertical="top" wrapText="1"/>
    </xf>
    <xf numFmtId="0" fontId="18" fillId="8" borderId="3" xfId="2" applyFont="1" applyFill="1" applyBorder="1" applyAlignment="1">
      <alignment horizontal="left" vertical="top" wrapText="1"/>
    </xf>
    <xf numFmtId="0" fontId="18" fillId="8" borderId="0" xfId="0" applyFont="1" applyFill="1" applyAlignment="1">
      <alignment vertical="top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8" xfId="0" applyFont="1" applyFill="1" applyBorder="1" applyAlignment="1">
      <alignment horizontal="left" vertical="top" wrapText="1"/>
    </xf>
    <xf numFmtId="0" fontId="18" fillId="8" borderId="2" xfId="0" applyFont="1" applyFill="1" applyBorder="1" applyAlignment="1">
      <alignment horizontal="left" vertical="top" wrapText="1"/>
    </xf>
    <xf numFmtId="0" fontId="0" fillId="8" borderId="1" xfId="2" applyFont="1" applyFill="1" applyBorder="1" applyAlignment="1">
      <alignment horizontal="left" vertical="top" wrapText="1"/>
    </xf>
    <xf numFmtId="0" fontId="9" fillId="8" borderId="1" xfId="2" applyFont="1" applyFill="1" applyBorder="1" applyAlignment="1">
      <alignment horizontal="left" vertical="top" wrapText="1"/>
    </xf>
    <xf numFmtId="0" fontId="9" fillId="8" borderId="3" xfId="2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4" fillId="8" borderId="3" xfId="0" applyFont="1" applyFill="1" applyBorder="1" applyAlignment="1">
      <alignment vertical="top" wrapText="1"/>
    </xf>
    <xf numFmtId="0" fontId="0" fillId="8" borderId="10" xfId="0" applyFill="1" applyBorder="1" applyAlignment="1">
      <alignment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</cellXfs>
  <cellStyles count="4">
    <cellStyle name="40% - アクセント 1" xfId="2" builtinId="31"/>
    <cellStyle name="桁区切り" xfId="3" builtinId="6"/>
    <cellStyle name="標準" xfId="0" builtinId="0"/>
    <cellStyle name="良い" xfId="1" builtinId="26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RF\activity_table\old\BC-ESC-TN-10043_MMO_NECP_activity_table_190409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  <sheetName val="M01 - M05, M51-M54,M57-59BUS"/>
      <sheetName val="M06 BUS BATCHK"/>
      <sheetName val="M08 MDP"/>
      <sheetName val="M55 MDP ON"/>
      <sheetName val="M56 MDP OFF"/>
      <sheetName val="M09 MAST"/>
      <sheetName val="M10 WPT-S "/>
      <sheetName val="M11 PWI"/>
      <sheetName val="M12 MGF"/>
      <sheetName val="M13 MDM"/>
      <sheetName val="M14 MSASI"/>
      <sheetName val="M15 MPPE_MEA1"/>
      <sheetName val="M16 MPPE_MEA2"/>
      <sheetName val="M17 MPPE_MIA"/>
      <sheetName val="M18 MPPE_MSA"/>
      <sheetName val="M19 MPPE_ENA"/>
      <sheetName val="M20 MPPE_HEP"/>
      <sheetName val="Sheet1"/>
    </sheetNames>
    <sheetDataSet>
      <sheetData sheetId="0"/>
      <sheetData sheetId="1"/>
      <sheetData sheetId="2">
        <row r="3">
          <cell r="D3">
            <v>4</v>
          </cell>
        </row>
        <row r="4">
          <cell r="E4"/>
        </row>
        <row r="5">
          <cell r="D5">
            <v>90</v>
          </cell>
          <cell r="E5">
            <v>0</v>
          </cell>
        </row>
        <row r="11">
          <cell r="D11">
            <v>250</v>
          </cell>
          <cell r="E11">
            <v>0</v>
          </cell>
        </row>
        <row r="27">
          <cell r="D27">
            <v>60</v>
          </cell>
          <cell r="E27">
            <v>0</v>
          </cell>
        </row>
        <row r="32">
          <cell r="D32">
            <v>0</v>
          </cell>
          <cell r="E32">
            <v>45</v>
          </cell>
        </row>
        <row r="34">
          <cell r="D34">
            <v>120</v>
          </cell>
          <cell r="E34"/>
        </row>
        <row r="36">
          <cell r="D36">
            <v>60</v>
          </cell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4">
          <cell r="D44">
            <v>60</v>
          </cell>
        </row>
        <row r="45">
          <cell r="D45"/>
        </row>
        <row r="46">
          <cell r="D46"/>
        </row>
        <row r="47">
          <cell r="D47"/>
        </row>
        <row r="48">
          <cell r="D48"/>
        </row>
        <row r="49">
          <cell r="D49"/>
        </row>
        <row r="50">
          <cell r="D50"/>
        </row>
        <row r="51">
          <cell r="D51"/>
        </row>
      </sheetData>
      <sheetData sheetId="3"/>
      <sheetData sheetId="4">
        <row r="3">
          <cell r="D3">
            <v>20</v>
          </cell>
          <cell r="E3">
            <v>0</v>
          </cell>
        </row>
        <row r="4">
          <cell r="D4"/>
          <cell r="E4"/>
        </row>
        <row r="5">
          <cell r="D5">
            <v>170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/>
          <cell r="E8"/>
        </row>
        <row r="9">
          <cell r="D9"/>
          <cell r="E9"/>
        </row>
        <row r="10">
          <cell r="D10"/>
          <cell r="E10"/>
        </row>
        <row r="11">
          <cell r="D11"/>
          <cell r="E11"/>
        </row>
        <row r="12">
          <cell r="D12"/>
          <cell r="E12"/>
        </row>
        <row r="13">
          <cell r="D13"/>
          <cell r="E13"/>
        </row>
        <row r="14">
          <cell r="D14"/>
          <cell r="E14"/>
        </row>
        <row r="15">
          <cell r="D15"/>
          <cell r="E15"/>
        </row>
        <row r="16">
          <cell r="D16">
            <v>250</v>
          </cell>
          <cell r="E16">
            <v>0</v>
          </cell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  <cell r="E20"/>
        </row>
        <row r="21">
          <cell r="D21"/>
          <cell r="E21"/>
        </row>
        <row r="22">
          <cell r="D22"/>
          <cell r="E22"/>
        </row>
        <row r="23">
          <cell r="D23"/>
          <cell r="E23"/>
        </row>
        <row r="24">
          <cell r="D24"/>
          <cell r="E24"/>
        </row>
        <row r="25">
          <cell r="D25"/>
          <cell r="E25"/>
        </row>
        <row r="26">
          <cell r="D26"/>
          <cell r="E26"/>
        </row>
        <row r="27">
          <cell r="D27"/>
          <cell r="E27"/>
        </row>
        <row r="28">
          <cell r="D28"/>
          <cell r="E28"/>
        </row>
        <row r="29">
          <cell r="D29"/>
          <cell r="E29"/>
        </row>
        <row r="30">
          <cell r="D30"/>
          <cell r="E30"/>
        </row>
        <row r="31">
          <cell r="D31"/>
          <cell r="E31"/>
        </row>
        <row r="32">
          <cell r="D32"/>
          <cell r="E32"/>
        </row>
        <row r="33">
          <cell r="D33"/>
          <cell r="E33"/>
        </row>
        <row r="34">
          <cell r="D34"/>
          <cell r="E34"/>
        </row>
        <row r="35">
          <cell r="D35"/>
          <cell r="E35"/>
        </row>
        <row r="36">
          <cell r="D36"/>
          <cell r="E36"/>
        </row>
        <row r="37">
          <cell r="D37"/>
          <cell r="E37"/>
        </row>
        <row r="38">
          <cell r="D38"/>
          <cell r="E38"/>
        </row>
        <row r="39">
          <cell r="D39"/>
          <cell r="E39"/>
        </row>
        <row r="40">
          <cell r="D40"/>
          <cell r="E40"/>
        </row>
        <row r="41">
          <cell r="D41"/>
          <cell r="E41"/>
        </row>
        <row r="42">
          <cell r="D42">
            <v>60</v>
          </cell>
          <cell r="E42">
            <v>0</v>
          </cell>
        </row>
        <row r="43">
          <cell r="D43"/>
          <cell r="E43"/>
        </row>
        <row r="44">
          <cell r="D44"/>
          <cell r="E44"/>
        </row>
        <row r="45">
          <cell r="D45"/>
          <cell r="E45"/>
        </row>
        <row r="46">
          <cell r="D46"/>
          <cell r="E46"/>
        </row>
        <row r="47">
          <cell r="D47"/>
          <cell r="E47"/>
        </row>
        <row r="48">
          <cell r="D48"/>
          <cell r="E48"/>
        </row>
        <row r="49">
          <cell r="D49"/>
          <cell r="E49"/>
        </row>
        <row r="50">
          <cell r="D50"/>
          <cell r="E50"/>
        </row>
        <row r="51">
          <cell r="D51"/>
          <cell r="E51"/>
        </row>
        <row r="52">
          <cell r="D52"/>
          <cell r="E52"/>
        </row>
        <row r="53">
          <cell r="D53">
            <v>80</v>
          </cell>
          <cell r="E53">
            <v>0</v>
          </cell>
        </row>
        <row r="54">
          <cell r="D54"/>
          <cell r="E54"/>
        </row>
        <row r="55">
          <cell r="D55"/>
          <cell r="E55"/>
        </row>
        <row r="56">
          <cell r="D56">
            <v>20</v>
          </cell>
          <cell r="E56">
            <v>0</v>
          </cell>
        </row>
        <row r="57">
          <cell r="D57"/>
        </row>
      </sheetData>
      <sheetData sheetId="5"/>
      <sheetData sheetId="6"/>
      <sheetData sheetId="7">
        <row r="3">
          <cell r="D3">
            <v>10</v>
          </cell>
          <cell r="E3">
            <v>0</v>
          </cell>
        </row>
        <row r="4">
          <cell r="D4">
            <v>10</v>
          </cell>
          <cell r="E4">
            <v>0</v>
          </cell>
        </row>
        <row r="5">
          <cell r="D5">
            <v>20</v>
          </cell>
          <cell r="E5">
            <v>0</v>
          </cell>
        </row>
        <row r="6">
          <cell r="D6">
            <v>60</v>
          </cell>
          <cell r="E6">
            <v>0</v>
          </cell>
        </row>
        <row r="7">
          <cell r="D7">
            <v>20</v>
          </cell>
          <cell r="E7">
            <v>0</v>
          </cell>
        </row>
        <row r="8">
          <cell r="D8">
            <v>30</v>
          </cell>
          <cell r="E8">
            <v>0</v>
          </cell>
        </row>
        <row r="9">
          <cell r="D9">
            <v>10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10</v>
          </cell>
          <cell r="E11">
            <v>0</v>
          </cell>
        </row>
        <row r="12">
          <cell r="D12">
            <v>10</v>
          </cell>
          <cell r="E12">
            <v>0</v>
          </cell>
        </row>
        <row r="13">
          <cell r="D13">
            <v>10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60</v>
          </cell>
          <cell r="E15">
            <v>0</v>
          </cell>
        </row>
        <row r="16">
          <cell r="D16"/>
          <cell r="E16"/>
        </row>
        <row r="17">
          <cell r="D17"/>
          <cell r="E17"/>
        </row>
        <row r="18">
          <cell r="D18"/>
          <cell r="E18"/>
        </row>
        <row r="19">
          <cell r="D19"/>
          <cell r="E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>
            <v>60</v>
          </cell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>
            <v>20</v>
          </cell>
        </row>
        <row r="40">
          <cell r="D40">
            <v>10</v>
          </cell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</sheetData>
      <sheetData sheetId="8">
        <row r="3">
          <cell r="D3">
            <v>10</v>
          </cell>
          <cell r="E3">
            <v>0</v>
          </cell>
        </row>
        <row r="4">
          <cell r="D4">
            <v>25</v>
          </cell>
          <cell r="E4"/>
        </row>
        <row r="5">
          <cell r="D5">
            <v>10</v>
          </cell>
          <cell r="E5">
            <v>0</v>
          </cell>
        </row>
        <row r="6">
          <cell r="D6">
            <v>20</v>
          </cell>
          <cell r="E6">
            <v>0</v>
          </cell>
        </row>
        <row r="7">
          <cell r="D7">
            <v>60</v>
          </cell>
          <cell r="E7">
            <v>0</v>
          </cell>
        </row>
        <row r="8">
          <cell r="D8"/>
          <cell r="E8"/>
        </row>
        <row r="9">
          <cell r="D9"/>
          <cell r="E9"/>
        </row>
        <row r="10">
          <cell r="D10"/>
          <cell r="E10"/>
        </row>
        <row r="11">
          <cell r="D11"/>
        </row>
        <row r="12">
          <cell r="D12"/>
        </row>
        <row r="13">
          <cell r="D13">
            <v>60</v>
          </cell>
        </row>
        <row r="14">
          <cell r="D14"/>
        </row>
        <row r="15">
          <cell r="D15"/>
        </row>
        <row r="16">
          <cell r="D16"/>
        </row>
        <row r="17">
          <cell r="D17"/>
        </row>
        <row r="18">
          <cell r="D18"/>
        </row>
        <row r="19">
          <cell r="D19">
            <v>20</v>
          </cell>
        </row>
        <row r="20">
          <cell r="D20">
            <v>25</v>
          </cell>
        </row>
        <row r="21">
          <cell r="D21">
            <v>10</v>
          </cell>
        </row>
      </sheetData>
      <sheetData sheetId="9">
        <row r="3">
          <cell r="D3">
            <v>20</v>
          </cell>
          <cell r="E3">
            <v>0</v>
          </cell>
        </row>
        <row r="4">
          <cell r="D4">
            <v>30</v>
          </cell>
          <cell r="E4">
            <v>0</v>
          </cell>
        </row>
        <row r="5">
          <cell r="D5">
            <v>60</v>
          </cell>
          <cell r="E5">
            <v>0</v>
          </cell>
        </row>
        <row r="6">
          <cell r="D6"/>
          <cell r="E6"/>
        </row>
        <row r="7">
          <cell r="D7">
            <v>80</v>
          </cell>
          <cell r="E7">
            <v>0</v>
          </cell>
        </row>
        <row r="8">
          <cell r="D8"/>
        </row>
        <row r="9">
          <cell r="D9"/>
        </row>
        <row r="10">
          <cell r="D10">
            <v>80</v>
          </cell>
        </row>
        <row r="12">
          <cell r="D12">
            <v>0</v>
          </cell>
          <cell r="E12">
            <v>120</v>
          </cell>
        </row>
      </sheetData>
      <sheetData sheetId="10">
        <row r="3">
          <cell r="D3">
            <v>30</v>
          </cell>
          <cell r="E3">
            <v>0</v>
          </cell>
        </row>
        <row r="4">
          <cell r="D4">
            <v>30</v>
          </cell>
          <cell r="E4">
            <v>0</v>
          </cell>
        </row>
        <row r="5">
          <cell r="D5"/>
          <cell r="E5"/>
        </row>
        <row r="6">
          <cell r="D6">
            <v>10</v>
          </cell>
          <cell r="E6">
            <v>0</v>
          </cell>
        </row>
        <row r="7">
          <cell r="D7">
            <v>10</v>
          </cell>
          <cell r="E7">
            <v>0</v>
          </cell>
        </row>
        <row r="9">
          <cell r="D9">
            <v>0</v>
          </cell>
          <cell r="E9">
            <v>10</v>
          </cell>
        </row>
        <row r="10">
          <cell r="D10">
            <v>0</v>
          </cell>
          <cell r="E10">
            <v>10</v>
          </cell>
        </row>
        <row r="11">
          <cell r="D11"/>
          <cell r="E11">
            <v>30</v>
          </cell>
        </row>
        <row r="12">
          <cell r="D12">
            <v>0</v>
          </cell>
          <cell r="E12">
            <v>100</v>
          </cell>
        </row>
        <row r="13">
          <cell r="D13">
            <v>0</v>
          </cell>
          <cell r="E13">
            <v>10</v>
          </cell>
        </row>
      </sheetData>
      <sheetData sheetId="11">
        <row r="3">
          <cell r="D3">
            <v>20</v>
          </cell>
        </row>
        <row r="4">
          <cell r="D4">
            <v>10</v>
          </cell>
        </row>
        <row r="5">
          <cell r="D5">
            <v>30</v>
          </cell>
        </row>
        <row r="7">
          <cell r="E7">
            <v>20</v>
          </cell>
        </row>
        <row r="8">
          <cell r="E8">
            <v>60</v>
          </cell>
        </row>
        <row r="9">
          <cell r="E9">
            <v>40</v>
          </cell>
        </row>
        <row r="10">
          <cell r="E10">
            <v>100</v>
          </cell>
        </row>
        <row r="11">
          <cell r="E11">
            <v>10</v>
          </cell>
        </row>
      </sheetData>
      <sheetData sheetId="12">
        <row r="5">
          <cell r="D5">
            <v>20</v>
          </cell>
        </row>
        <row r="6">
          <cell r="D6">
            <v>30</v>
          </cell>
        </row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>
            <v>40</v>
          </cell>
        </row>
        <row r="12">
          <cell r="D12">
            <v>20</v>
          </cell>
        </row>
        <row r="13">
          <cell r="D13"/>
        </row>
        <row r="14">
          <cell r="D14"/>
        </row>
        <row r="15">
          <cell r="D15"/>
        </row>
        <row r="16">
          <cell r="D16">
            <v>10</v>
          </cell>
        </row>
        <row r="17">
          <cell r="D17"/>
        </row>
        <row r="19">
          <cell r="E19">
            <v>5</v>
          </cell>
        </row>
        <row r="20">
          <cell r="E20">
            <v>20</v>
          </cell>
        </row>
        <row r="21">
          <cell r="E21">
            <v>34</v>
          </cell>
        </row>
        <row r="22">
          <cell r="E22">
            <v>173</v>
          </cell>
        </row>
        <row r="23">
          <cell r="E23">
            <v>233</v>
          </cell>
        </row>
        <row r="24">
          <cell r="E24">
            <v>5</v>
          </cell>
        </row>
        <row r="25">
          <cell r="E25">
            <v>5</v>
          </cell>
        </row>
        <row r="28">
          <cell r="D28">
            <v>25</v>
          </cell>
          <cell r="E28">
            <v>0</v>
          </cell>
        </row>
        <row r="29">
          <cell r="D29">
            <v>30</v>
          </cell>
          <cell r="E29">
            <v>0</v>
          </cell>
        </row>
        <row r="30">
          <cell r="D30">
            <v>60</v>
          </cell>
          <cell r="E30">
            <v>0</v>
          </cell>
        </row>
        <row r="31">
          <cell r="D31">
            <v>20</v>
          </cell>
          <cell r="E31">
            <v>0</v>
          </cell>
        </row>
        <row r="32">
          <cell r="D32">
            <v>60</v>
          </cell>
          <cell r="E32">
            <v>0</v>
          </cell>
        </row>
        <row r="33">
          <cell r="D33">
            <v>20</v>
          </cell>
          <cell r="E33">
            <v>0</v>
          </cell>
        </row>
        <row r="34">
          <cell r="D34">
            <v>10</v>
          </cell>
          <cell r="E34">
            <v>0</v>
          </cell>
        </row>
        <row r="35">
          <cell r="D35">
            <v>60</v>
          </cell>
          <cell r="E35">
            <v>0</v>
          </cell>
        </row>
        <row r="36">
          <cell r="D36">
            <v>20</v>
          </cell>
          <cell r="E36">
            <v>0</v>
          </cell>
        </row>
        <row r="37">
          <cell r="D37">
            <v>60</v>
          </cell>
          <cell r="E37">
            <v>0</v>
          </cell>
        </row>
        <row r="38">
          <cell r="D38">
            <v>20</v>
          </cell>
          <cell r="E38">
            <v>0</v>
          </cell>
        </row>
        <row r="39">
          <cell r="D39">
            <v>60</v>
          </cell>
          <cell r="E39">
            <v>0</v>
          </cell>
        </row>
        <row r="40">
          <cell r="D40">
            <v>20</v>
          </cell>
          <cell r="E40">
            <v>0</v>
          </cell>
        </row>
        <row r="41">
          <cell r="D41">
            <v>40</v>
          </cell>
          <cell r="E41">
            <v>0</v>
          </cell>
        </row>
        <row r="42">
          <cell r="D42">
            <v>20</v>
          </cell>
          <cell r="E42">
            <v>0</v>
          </cell>
        </row>
        <row r="43">
          <cell r="D43">
            <v>20</v>
          </cell>
          <cell r="E43">
            <v>0</v>
          </cell>
        </row>
        <row r="45">
          <cell r="D45">
            <v>60</v>
          </cell>
          <cell r="E45">
            <v>0</v>
          </cell>
        </row>
        <row r="46">
          <cell r="D46">
            <v>20</v>
          </cell>
          <cell r="E46">
            <v>0</v>
          </cell>
        </row>
        <row r="47">
          <cell r="D47">
            <v>30</v>
          </cell>
          <cell r="E47">
            <v>0</v>
          </cell>
        </row>
        <row r="48">
          <cell r="D48">
            <v>20</v>
          </cell>
          <cell r="E48">
            <v>0</v>
          </cell>
        </row>
        <row r="49">
          <cell r="D49">
            <v>20</v>
          </cell>
          <cell r="E49">
            <v>0</v>
          </cell>
        </row>
        <row r="50">
          <cell r="D50">
            <v>10</v>
          </cell>
          <cell r="E50">
            <v>0</v>
          </cell>
        </row>
        <row r="51">
          <cell r="D51">
            <v>30</v>
          </cell>
          <cell r="E51">
            <v>0</v>
          </cell>
        </row>
        <row r="53">
          <cell r="D53">
            <v>120</v>
          </cell>
          <cell r="E53">
            <v>0</v>
          </cell>
        </row>
        <row r="54">
          <cell r="D54">
            <v>150</v>
          </cell>
          <cell r="E54">
            <v>0</v>
          </cell>
        </row>
        <row r="55">
          <cell r="D55">
            <v>10</v>
          </cell>
          <cell r="E55">
            <v>0</v>
          </cell>
        </row>
      </sheetData>
      <sheetData sheetId="13">
        <row r="4">
          <cell r="D4">
            <v>10</v>
          </cell>
          <cell r="E4">
            <v>0</v>
          </cell>
        </row>
        <row r="5">
          <cell r="D5">
            <v>40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>
            <v>10</v>
          </cell>
          <cell r="E8">
            <v>0</v>
          </cell>
        </row>
        <row r="9">
          <cell r="D9">
            <v>15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5</v>
          </cell>
          <cell r="E11">
            <v>0</v>
          </cell>
        </row>
        <row r="12">
          <cell r="D12">
            <v>5</v>
          </cell>
          <cell r="E12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30</v>
          </cell>
          <cell r="E15">
            <v>0</v>
          </cell>
        </row>
        <row r="16">
          <cell r="D16">
            <v>15</v>
          </cell>
          <cell r="E16">
            <v>0</v>
          </cell>
        </row>
        <row r="17">
          <cell r="D17">
            <v>60</v>
          </cell>
          <cell r="E17">
            <v>0</v>
          </cell>
        </row>
        <row r="18">
          <cell r="D18">
            <v>20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10</v>
          </cell>
          <cell r="E20">
            <v>0</v>
          </cell>
        </row>
        <row r="21">
          <cell r="D21">
            <v>25</v>
          </cell>
          <cell r="E21">
            <v>0</v>
          </cell>
        </row>
        <row r="22">
          <cell r="D22">
            <v>150</v>
          </cell>
          <cell r="E22">
            <v>0</v>
          </cell>
        </row>
        <row r="23">
          <cell r="D23">
            <v>20</v>
          </cell>
          <cell r="E23">
            <v>0</v>
          </cell>
        </row>
        <row r="24">
          <cell r="D24">
            <v>75</v>
          </cell>
          <cell r="E24">
            <v>0</v>
          </cell>
        </row>
        <row r="25">
          <cell r="D25">
            <v>10</v>
          </cell>
          <cell r="E25">
            <v>0</v>
          </cell>
        </row>
        <row r="26">
          <cell r="D26">
            <v>5</v>
          </cell>
          <cell r="E26">
            <v>0</v>
          </cell>
        </row>
      </sheetData>
      <sheetData sheetId="14">
        <row r="4">
          <cell r="D4">
            <v>10</v>
          </cell>
          <cell r="E4">
            <v>0</v>
          </cell>
        </row>
        <row r="5">
          <cell r="D5">
            <v>40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>
            <v>10</v>
          </cell>
          <cell r="E8">
            <v>0</v>
          </cell>
        </row>
        <row r="9">
          <cell r="D9">
            <v>15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1">
          <cell r="D11">
            <v>5</v>
          </cell>
          <cell r="E11">
            <v>0</v>
          </cell>
        </row>
        <row r="12">
          <cell r="D12">
            <v>5</v>
          </cell>
          <cell r="E12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30</v>
          </cell>
          <cell r="E15">
            <v>0</v>
          </cell>
        </row>
        <row r="16">
          <cell r="D16">
            <v>15</v>
          </cell>
          <cell r="E16">
            <v>0</v>
          </cell>
        </row>
        <row r="17">
          <cell r="D17">
            <v>60</v>
          </cell>
          <cell r="E17">
            <v>0</v>
          </cell>
        </row>
        <row r="18">
          <cell r="D18">
            <v>20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10</v>
          </cell>
          <cell r="E20">
            <v>0</v>
          </cell>
        </row>
        <row r="21">
          <cell r="D21">
            <v>25</v>
          </cell>
          <cell r="E21">
            <v>0</v>
          </cell>
        </row>
        <row r="22">
          <cell r="D22">
            <v>150</v>
          </cell>
          <cell r="E22">
            <v>0</v>
          </cell>
        </row>
        <row r="23">
          <cell r="D23">
            <v>20</v>
          </cell>
          <cell r="E23">
            <v>0</v>
          </cell>
        </row>
        <row r="24">
          <cell r="D24">
            <v>75</v>
          </cell>
          <cell r="E24">
            <v>0</v>
          </cell>
        </row>
        <row r="25">
          <cell r="D25">
            <v>10</v>
          </cell>
          <cell r="E25">
            <v>0</v>
          </cell>
        </row>
        <row r="26">
          <cell r="D26">
            <v>5</v>
          </cell>
          <cell r="E26">
            <v>0</v>
          </cell>
        </row>
      </sheetData>
      <sheetData sheetId="15">
        <row r="4">
          <cell r="D4">
            <v>15</v>
          </cell>
          <cell r="E4">
            <v>0</v>
          </cell>
        </row>
        <row r="5">
          <cell r="D5">
            <v>25</v>
          </cell>
          <cell r="E5">
            <v>0</v>
          </cell>
        </row>
        <row r="6">
          <cell r="D6">
            <v>5</v>
          </cell>
          <cell r="E6">
            <v>0</v>
          </cell>
        </row>
        <row r="7">
          <cell r="D7">
            <v>5</v>
          </cell>
          <cell r="E7"/>
        </row>
        <row r="8">
          <cell r="D8">
            <v>3</v>
          </cell>
          <cell r="E8"/>
        </row>
        <row r="9">
          <cell r="D9">
            <v>4</v>
          </cell>
          <cell r="E9"/>
        </row>
        <row r="10">
          <cell r="D10">
            <v>4</v>
          </cell>
          <cell r="E10"/>
        </row>
        <row r="11">
          <cell r="D11">
            <v>4</v>
          </cell>
          <cell r="E11"/>
        </row>
        <row r="12">
          <cell r="D12">
            <v>4</v>
          </cell>
          <cell r="E12"/>
        </row>
        <row r="13">
          <cell r="D13">
            <v>3</v>
          </cell>
          <cell r="E13"/>
        </row>
        <row r="14">
          <cell r="D14">
            <v>3</v>
          </cell>
          <cell r="E14"/>
        </row>
        <row r="15">
          <cell r="D15">
            <v>3</v>
          </cell>
          <cell r="E15"/>
        </row>
        <row r="16">
          <cell r="D16">
            <v>3</v>
          </cell>
          <cell r="E16"/>
        </row>
        <row r="17">
          <cell r="D17">
            <v>3</v>
          </cell>
          <cell r="E17"/>
        </row>
        <row r="18">
          <cell r="D18">
            <v>3</v>
          </cell>
          <cell r="E18"/>
        </row>
        <row r="19">
          <cell r="D19">
            <v>3</v>
          </cell>
          <cell r="E19"/>
        </row>
        <row r="20">
          <cell r="D20">
            <v>3</v>
          </cell>
          <cell r="E20"/>
        </row>
        <row r="21">
          <cell r="D21">
            <v>5</v>
          </cell>
          <cell r="E21"/>
        </row>
        <row r="22">
          <cell r="D22">
            <v>10</v>
          </cell>
          <cell r="E22"/>
        </row>
        <row r="23">
          <cell r="D23">
            <v>15</v>
          </cell>
          <cell r="E23">
            <v>0</v>
          </cell>
        </row>
        <row r="24">
          <cell r="D24">
            <v>15</v>
          </cell>
          <cell r="E24"/>
        </row>
        <row r="26">
          <cell r="D26">
            <v>10</v>
          </cell>
          <cell r="E26">
            <v>0</v>
          </cell>
        </row>
        <row r="27">
          <cell r="D27">
            <v>20</v>
          </cell>
          <cell r="E27">
            <v>0</v>
          </cell>
        </row>
        <row r="28">
          <cell r="D28">
            <v>80</v>
          </cell>
          <cell r="E28">
            <v>0</v>
          </cell>
        </row>
        <row r="29">
          <cell r="D29">
            <v>10</v>
          </cell>
          <cell r="E29">
            <v>0</v>
          </cell>
        </row>
        <row r="30">
          <cell r="D30">
            <v>50</v>
          </cell>
          <cell r="E30">
            <v>0</v>
          </cell>
        </row>
        <row r="31">
          <cell r="D31">
            <v>90</v>
          </cell>
          <cell r="E31">
            <v>0</v>
          </cell>
        </row>
        <row r="32">
          <cell r="D32">
            <v>120</v>
          </cell>
          <cell r="E32">
            <v>0</v>
          </cell>
        </row>
        <row r="33">
          <cell r="D33">
            <v>120</v>
          </cell>
          <cell r="E33">
            <v>0</v>
          </cell>
        </row>
        <row r="34">
          <cell r="D34">
            <v>60</v>
          </cell>
          <cell r="E34">
            <v>0</v>
          </cell>
        </row>
        <row r="35">
          <cell r="D35">
            <v>60</v>
          </cell>
          <cell r="E35">
            <v>0</v>
          </cell>
        </row>
        <row r="36">
          <cell r="D36">
            <v>60</v>
          </cell>
          <cell r="E36">
            <v>0</v>
          </cell>
        </row>
        <row r="37">
          <cell r="D37">
            <v>10</v>
          </cell>
          <cell r="E37">
            <v>0</v>
          </cell>
        </row>
      </sheetData>
      <sheetData sheetId="16">
        <row r="4">
          <cell r="D4">
            <v>10</v>
          </cell>
          <cell r="E4">
            <v>0</v>
          </cell>
        </row>
        <row r="5">
          <cell r="D5">
            <v>15</v>
          </cell>
          <cell r="E5">
            <v>0</v>
          </cell>
        </row>
        <row r="6">
          <cell r="D6">
            <v>45</v>
          </cell>
          <cell r="E6"/>
        </row>
        <row r="7">
          <cell r="D7">
            <v>10</v>
          </cell>
          <cell r="E7">
            <v>0</v>
          </cell>
        </row>
        <row r="9">
          <cell r="D9">
            <v>10</v>
          </cell>
        </row>
        <row r="10">
          <cell r="D10">
            <v>30</v>
          </cell>
        </row>
        <row r="11">
          <cell r="D11"/>
        </row>
        <row r="12">
          <cell r="D12">
            <v>100</v>
          </cell>
        </row>
        <row r="13">
          <cell r="D13">
            <v>10</v>
          </cell>
        </row>
        <row r="14">
          <cell r="D14">
            <v>120</v>
          </cell>
        </row>
        <row r="15">
          <cell r="D15">
            <v>60</v>
          </cell>
        </row>
        <row r="16">
          <cell r="D16">
            <v>60</v>
          </cell>
        </row>
        <row r="17">
          <cell r="D17">
            <v>120</v>
          </cell>
        </row>
        <row r="18">
          <cell r="D18"/>
        </row>
        <row r="19">
          <cell r="D19"/>
        </row>
        <row r="20">
          <cell r="D20"/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/>
        </row>
        <row r="33">
          <cell r="D33"/>
        </row>
        <row r="34">
          <cell r="D34"/>
        </row>
        <row r="35">
          <cell r="D35"/>
        </row>
        <row r="36">
          <cell r="D36">
            <v>10</v>
          </cell>
        </row>
        <row r="37">
          <cell r="D37">
            <v>20</v>
          </cell>
        </row>
        <row r="38">
          <cell r="D38">
            <v>120</v>
          </cell>
        </row>
        <row r="39">
          <cell r="D39">
            <v>120</v>
          </cell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/>
        </row>
        <row r="46">
          <cell r="D46"/>
        </row>
        <row r="47">
          <cell r="D47"/>
        </row>
        <row r="48">
          <cell r="D48"/>
        </row>
        <row r="49">
          <cell r="D49"/>
        </row>
        <row r="50">
          <cell r="D50"/>
        </row>
        <row r="51">
          <cell r="D51"/>
        </row>
        <row r="52">
          <cell r="D52"/>
        </row>
        <row r="53">
          <cell r="D53"/>
        </row>
        <row r="54">
          <cell r="D54"/>
        </row>
        <row r="55">
          <cell r="D55"/>
        </row>
        <row r="56">
          <cell r="D56"/>
        </row>
        <row r="57">
          <cell r="D57"/>
        </row>
        <row r="58">
          <cell r="D58"/>
        </row>
        <row r="59">
          <cell r="D59"/>
        </row>
        <row r="60">
          <cell r="D60"/>
        </row>
        <row r="61">
          <cell r="D61"/>
        </row>
        <row r="62">
          <cell r="D62"/>
        </row>
        <row r="63">
          <cell r="D63"/>
        </row>
        <row r="64">
          <cell r="D64"/>
        </row>
        <row r="65">
          <cell r="D65"/>
        </row>
        <row r="66">
          <cell r="D66"/>
        </row>
        <row r="67">
          <cell r="D67"/>
        </row>
        <row r="68">
          <cell r="D68"/>
        </row>
        <row r="69">
          <cell r="D69"/>
        </row>
        <row r="70">
          <cell r="D70"/>
        </row>
        <row r="71">
          <cell r="D71"/>
        </row>
        <row r="72">
          <cell r="D72"/>
        </row>
        <row r="73">
          <cell r="D73"/>
        </row>
        <row r="74">
          <cell r="D74"/>
        </row>
        <row r="75">
          <cell r="D75"/>
        </row>
        <row r="76">
          <cell r="D76"/>
        </row>
        <row r="77">
          <cell r="D77"/>
        </row>
        <row r="78">
          <cell r="D78"/>
        </row>
        <row r="79">
          <cell r="D79"/>
        </row>
        <row r="80">
          <cell r="D80">
            <v>10</v>
          </cell>
          <cell r="E80">
            <v>0</v>
          </cell>
        </row>
        <row r="81">
          <cell r="D81">
            <v>40</v>
          </cell>
          <cell r="E81">
            <v>0</v>
          </cell>
        </row>
        <row r="82">
          <cell r="D82">
            <v>10</v>
          </cell>
          <cell r="E82">
            <v>0</v>
          </cell>
        </row>
        <row r="83">
          <cell r="D83">
            <v>120</v>
          </cell>
          <cell r="E83">
            <v>0</v>
          </cell>
        </row>
        <row r="84">
          <cell r="D84">
            <v>20</v>
          </cell>
          <cell r="E84">
            <v>0</v>
          </cell>
        </row>
        <row r="86">
          <cell r="E86">
            <v>10</v>
          </cell>
        </row>
        <row r="87">
          <cell r="E87">
            <v>60</v>
          </cell>
        </row>
        <row r="88">
          <cell r="E88">
            <v>120</v>
          </cell>
        </row>
        <row r="89">
          <cell r="E89">
            <v>10</v>
          </cell>
        </row>
        <row r="90">
          <cell r="E90">
            <v>10</v>
          </cell>
        </row>
      </sheetData>
      <sheetData sheetId="17">
        <row r="4">
          <cell r="D4">
            <v>20</v>
          </cell>
          <cell r="E4">
            <v>0</v>
          </cell>
        </row>
        <row r="5">
          <cell r="D5">
            <v>30</v>
          </cell>
          <cell r="E5">
            <v>0</v>
          </cell>
        </row>
        <row r="6">
          <cell r="D6"/>
          <cell r="E6"/>
        </row>
        <row r="7">
          <cell r="D7">
            <v>40</v>
          </cell>
          <cell r="E7">
            <v>0</v>
          </cell>
        </row>
        <row r="8">
          <cell r="D8"/>
          <cell r="E8"/>
        </row>
        <row r="9">
          <cell r="D9"/>
        </row>
        <row r="10">
          <cell r="D10"/>
        </row>
        <row r="11">
          <cell r="D11">
            <v>10</v>
          </cell>
        </row>
        <row r="12">
          <cell r="D12"/>
        </row>
        <row r="13">
          <cell r="D13">
            <v>5</v>
          </cell>
        </row>
        <row r="14">
          <cell r="D14">
            <v>15</v>
          </cell>
        </row>
        <row r="15">
          <cell r="D15">
            <v>120</v>
          </cell>
        </row>
        <row r="16">
          <cell r="D16">
            <v>6</v>
          </cell>
        </row>
        <row r="17">
          <cell r="D17">
            <v>90</v>
          </cell>
        </row>
        <row r="18">
          <cell r="D18">
            <v>90</v>
          </cell>
        </row>
        <row r="19">
          <cell r="D19">
            <v>180</v>
          </cell>
        </row>
        <row r="20">
          <cell r="D20">
            <v>120</v>
          </cell>
        </row>
        <row r="21">
          <cell r="D21">
            <v>10</v>
          </cell>
        </row>
        <row r="22">
          <cell r="D22">
            <v>120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/>
        </row>
        <row r="27">
          <cell r="E27">
            <v>10</v>
          </cell>
        </row>
        <row r="28">
          <cell r="E28">
            <v>30</v>
          </cell>
        </row>
        <row r="29">
          <cell r="E29">
            <v>20</v>
          </cell>
        </row>
      </sheetData>
      <sheetData sheetId="18">
        <row r="4">
          <cell r="D4">
            <v>20</v>
          </cell>
          <cell r="E4">
            <v>0</v>
          </cell>
        </row>
        <row r="5">
          <cell r="D5">
            <v>30</v>
          </cell>
          <cell r="E5">
            <v>0</v>
          </cell>
        </row>
        <row r="6">
          <cell r="D6"/>
          <cell r="E6"/>
        </row>
        <row r="7">
          <cell r="D7"/>
          <cell r="E7"/>
        </row>
        <row r="8">
          <cell r="D8"/>
          <cell r="E8"/>
        </row>
        <row r="9">
          <cell r="D9">
            <v>30</v>
          </cell>
          <cell r="E9">
            <v>0</v>
          </cell>
        </row>
        <row r="10">
          <cell r="D10">
            <v>10</v>
          </cell>
          <cell r="E10">
            <v>0</v>
          </cell>
        </row>
        <row r="12">
          <cell r="D12">
            <v>20</v>
          </cell>
          <cell r="E12">
            <v>0</v>
          </cell>
        </row>
        <row r="13">
          <cell r="D13">
            <v>30</v>
          </cell>
          <cell r="E13">
            <v>0</v>
          </cell>
        </row>
        <row r="14">
          <cell r="D14"/>
          <cell r="E14"/>
        </row>
        <row r="15">
          <cell r="D15"/>
          <cell r="E15"/>
        </row>
        <row r="16">
          <cell r="D16">
            <v>30</v>
          </cell>
          <cell r="E16">
            <v>0</v>
          </cell>
        </row>
        <row r="17">
          <cell r="D17"/>
          <cell r="E17"/>
        </row>
        <row r="18">
          <cell r="D18">
            <v>10</v>
          </cell>
          <cell r="E18">
            <v>0</v>
          </cell>
        </row>
        <row r="20">
          <cell r="D20">
            <v>20</v>
          </cell>
        </row>
        <row r="21">
          <cell r="D21">
            <v>30</v>
          </cell>
        </row>
        <row r="22">
          <cell r="D22">
            <v>60</v>
          </cell>
        </row>
        <row r="23">
          <cell r="D23">
            <v>60</v>
          </cell>
        </row>
        <row r="24">
          <cell r="D24">
            <v>10</v>
          </cell>
        </row>
        <row r="25">
          <cell r="D25">
            <v>10</v>
          </cell>
        </row>
        <row r="27">
          <cell r="D27">
            <v>20</v>
          </cell>
        </row>
        <row r="28">
          <cell r="D28">
            <v>30</v>
          </cell>
        </row>
        <row r="29">
          <cell r="D29">
            <v>60</v>
          </cell>
        </row>
        <row r="30">
          <cell r="D30">
            <v>30</v>
          </cell>
        </row>
        <row r="31">
          <cell r="D31">
            <v>240</v>
          </cell>
        </row>
        <row r="32">
          <cell r="D32">
            <v>60</v>
          </cell>
        </row>
        <row r="33">
          <cell r="D33">
            <v>10</v>
          </cell>
        </row>
        <row r="34">
          <cell r="D34">
            <v>10</v>
          </cell>
        </row>
        <row r="36">
          <cell r="E36">
            <v>10</v>
          </cell>
        </row>
        <row r="37">
          <cell r="E37">
            <v>30</v>
          </cell>
        </row>
        <row r="38">
          <cell r="E38">
            <v>30</v>
          </cell>
        </row>
        <row r="39">
          <cell r="E39">
            <v>60</v>
          </cell>
        </row>
        <row r="40">
          <cell r="E40">
            <v>60</v>
          </cell>
        </row>
        <row r="41">
          <cell r="E41">
            <v>60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7"/>
  <sheetViews>
    <sheetView tabSelected="1" zoomScale="55" zoomScaleNormal="55" workbookViewId="0">
      <pane ySplit="3" topLeftCell="A22" activePane="bottomLeft" state="frozen"/>
      <selection activeCell="L3" sqref="L3"/>
      <selection pane="bottomLeft" activeCell="E45" sqref="E45"/>
    </sheetView>
  </sheetViews>
  <sheetFormatPr defaultColWidth="8.83203125" defaultRowHeight="18"/>
  <cols>
    <col min="1" max="1" width="5.08203125" bestFit="1" customWidth="1"/>
    <col min="2" max="2" width="32.08203125" bestFit="1" customWidth="1"/>
    <col min="3" max="3" width="11.08203125" style="30" bestFit="1" customWidth="1"/>
    <col min="4" max="4" width="13.58203125" style="30" customWidth="1"/>
    <col min="5" max="5" width="11.75" style="11" bestFit="1" customWidth="1"/>
    <col min="6" max="6" width="8.08203125" style="11" bestFit="1" customWidth="1"/>
    <col min="7" max="7" width="7.33203125" style="11" bestFit="1" customWidth="1"/>
    <col min="8" max="8" width="8.08203125" style="11" bestFit="1" customWidth="1"/>
    <col min="9" max="9" width="10.33203125" style="11" bestFit="1" customWidth="1"/>
    <col min="10" max="10" width="7.25" style="11" bestFit="1" customWidth="1"/>
    <col min="11" max="11" width="9.25" style="11" bestFit="1" customWidth="1"/>
    <col min="12" max="12" width="31.58203125" style="81" bestFit="1" customWidth="1"/>
    <col min="14" max="14" width="12.33203125" bestFit="1" customWidth="1"/>
    <col min="15" max="15" width="10.08203125" bestFit="1" customWidth="1"/>
  </cols>
  <sheetData>
    <row r="1" spans="1:13">
      <c r="B1" s="119" t="s">
        <v>721</v>
      </c>
      <c r="C1" s="120">
        <v>43393</v>
      </c>
    </row>
    <row r="2" spans="1:13" ht="45">
      <c r="A2" s="429" t="s">
        <v>1</v>
      </c>
      <c r="B2" s="430"/>
      <c r="C2" s="377"/>
      <c r="D2" s="377"/>
      <c r="E2" s="429" t="s">
        <v>0</v>
      </c>
      <c r="F2" s="430"/>
      <c r="G2" s="430"/>
      <c r="H2" s="431"/>
      <c r="I2" s="429" t="s">
        <v>399</v>
      </c>
      <c r="J2" s="430"/>
      <c r="K2" s="431"/>
      <c r="L2" s="79" t="s">
        <v>527</v>
      </c>
    </row>
    <row r="3" spans="1:13" ht="40">
      <c r="A3" s="427" t="s">
        <v>1</v>
      </c>
      <c r="B3" s="428"/>
      <c r="C3" s="29" t="s">
        <v>96</v>
      </c>
      <c r="D3" s="29" t="s">
        <v>720</v>
      </c>
      <c r="E3" s="21" t="s">
        <v>92</v>
      </c>
      <c r="F3" s="21" t="s">
        <v>93</v>
      </c>
      <c r="G3" s="21" t="s">
        <v>58</v>
      </c>
      <c r="H3" s="21" t="s">
        <v>54</v>
      </c>
      <c r="I3" s="21" t="s">
        <v>63</v>
      </c>
      <c r="J3" s="21" t="s">
        <v>110</v>
      </c>
      <c r="K3" s="21" t="s">
        <v>111</v>
      </c>
      <c r="L3" s="80"/>
    </row>
    <row r="4" spans="1:13" ht="20">
      <c r="A4" s="241"/>
      <c r="B4" s="245" t="s">
        <v>526</v>
      </c>
      <c r="C4" s="244">
        <v>15</v>
      </c>
      <c r="D4" s="242">
        <f>$C$1+2+C4</f>
        <v>43410</v>
      </c>
      <c r="E4" s="246">
        <v>0.1</v>
      </c>
      <c r="F4" s="246">
        <v>0</v>
      </c>
      <c r="G4" s="246">
        <f t="shared" ref="G4:G9" si="0">SUM(E4+F4)*60</f>
        <v>6</v>
      </c>
      <c r="H4" s="246">
        <f t="shared" ref="H4:H9" si="1">SUM(E4+F4)</f>
        <v>0.1</v>
      </c>
      <c r="I4" s="246">
        <f t="shared" ref="I4:J19" si="2">1044*8*E4*3600/1024/1024</f>
        <v>2.867431640625</v>
      </c>
      <c r="J4" s="246">
        <f t="shared" si="2"/>
        <v>0</v>
      </c>
      <c r="K4" s="246">
        <f t="shared" ref="K4:K29" si="3">I4+J4</f>
        <v>2.867431640625</v>
      </c>
      <c r="L4" s="243"/>
    </row>
    <row r="5" spans="1:13" ht="20">
      <c r="A5" s="244" t="s">
        <v>653</v>
      </c>
      <c r="B5" s="245" t="s">
        <v>650</v>
      </c>
      <c r="C5" s="244">
        <v>15</v>
      </c>
      <c r="D5" s="242">
        <f t="shared" ref="D5:D32" si="4">$C$1+2+C5</f>
        <v>43410</v>
      </c>
      <c r="E5" s="246">
        <f>('[1]M01 - M05, M51-M54,M57-59BUS'!D3)/60</f>
        <v>6.6666666666666666E-2</v>
      </c>
      <c r="F5" s="246">
        <f>('[1]M01 - M05, M51-M54,M57-59BUS'!E4)/60</f>
        <v>0</v>
      </c>
      <c r="G5" s="246">
        <v>3</v>
      </c>
      <c r="H5" s="246">
        <f t="shared" ref="H5" si="5">SUM(E5+F5)</f>
        <v>6.6666666666666666E-2</v>
      </c>
      <c r="I5" s="246">
        <f t="shared" si="2"/>
        <v>1.9116210937499998</v>
      </c>
      <c r="J5" s="246">
        <f t="shared" si="2"/>
        <v>0</v>
      </c>
      <c r="K5" s="246">
        <f t="shared" si="3"/>
        <v>1.9116210937499998</v>
      </c>
      <c r="L5" s="243"/>
      <c r="M5" s="113"/>
    </row>
    <row r="6" spans="1:13" ht="20">
      <c r="A6" s="244" t="s">
        <v>551</v>
      </c>
      <c r="B6" s="245" t="s">
        <v>69</v>
      </c>
      <c r="C6" s="244">
        <v>15</v>
      </c>
      <c r="D6" s="242">
        <f t="shared" si="4"/>
        <v>43410</v>
      </c>
      <c r="E6" s="246">
        <f>('[1]M01 - M05, M51-M54,M57-59BUS'!D5)/60</f>
        <v>1.5</v>
      </c>
      <c r="F6" s="246">
        <f>('[1]M01 - M05, M51-M54,M57-59BUS'!E5)/60</f>
        <v>0</v>
      </c>
      <c r="G6" s="246">
        <f t="shared" si="0"/>
        <v>90</v>
      </c>
      <c r="H6" s="246">
        <f t="shared" si="1"/>
        <v>1.5</v>
      </c>
      <c r="I6" s="246">
        <f t="shared" si="2"/>
        <v>43.011474609375</v>
      </c>
      <c r="J6" s="246">
        <f t="shared" si="2"/>
        <v>0</v>
      </c>
      <c r="K6" s="246">
        <f t="shared" si="3"/>
        <v>43.011474609375</v>
      </c>
      <c r="L6" s="247"/>
      <c r="M6" s="113"/>
    </row>
    <row r="7" spans="1:13" ht="20">
      <c r="A7" s="244" t="s">
        <v>547</v>
      </c>
      <c r="B7" s="245" t="s">
        <v>71</v>
      </c>
      <c r="C7" s="244">
        <v>15</v>
      </c>
      <c r="D7" s="242">
        <f t="shared" si="4"/>
        <v>43410</v>
      </c>
      <c r="E7" s="246">
        <f>(SUM('[1]M01 - M05, M51-M54,M57-59BUS'!D11))/60</f>
        <v>4.166666666666667</v>
      </c>
      <c r="F7" s="246">
        <f>(SUM('[1]M01 - M05, M51-M54,M57-59BUS'!E11))/60</f>
        <v>0</v>
      </c>
      <c r="G7" s="246">
        <f t="shared" si="0"/>
        <v>250.00000000000003</v>
      </c>
      <c r="H7" s="246">
        <f t="shared" si="1"/>
        <v>4.166666666666667</v>
      </c>
      <c r="I7" s="246">
        <f t="shared" si="2"/>
        <v>119.476318359375</v>
      </c>
      <c r="J7" s="246">
        <f t="shared" si="2"/>
        <v>0</v>
      </c>
      <c r="K7" s="246">
        <f t="shared" si="3"/>
        <v>119.476318359375</v>
      </c>
      <c r="L7" s="247"/>
      <c r="M7" s="113"/>
    </row>
    <row r="8" spans="1:13" ht="20">
      <c r="A8" s="244" t="s">
        <v>552</v>
      </c>
      <c r="B8" s="245" t="s">
        <v>548</v>
      </c>
      <c r="C8" s="244">
        <v>15</v>
      </c>
      <c r="D8" s="242">
        <f t="shared" si="4"/>
        <v>43410</v>
      </c>
      <c r="E8" s="246">
        <f>SUM('[1]M01 - M05, M51-M54,M57-59BUS'!D27)/60</f>
        <v>1</v>
      </c>
      <c r="F8" s="246">
        <f>SUM('[1]M01 - M05, M51-M54,M57-59BUS'!E27)/60</f>
        <v>0</v>
      </c>
      <c r="G8" s="246">
        <f t="shared" si="0"/>
        <v>60</v>
      </c>
      <c r="H8" s="246">
        <f t="shared" si="1"/>
        <v>1</v>
      </c>
      <c r="I8" s="246">
        <f t="shared" si="2"/>
        <v>28.67431640625</v>
      </c>
      <c r="J8" s="246">
        <f t="shared" si="2"/>
        <v>0</v>
      </c>
      <c r="K8" s="246">
        <f t="shared" si="3"/>
        <v>28.67431640625</v>
      </c>
      <c r="L8" s="247"/>
      <c r="M8" s="113"/>
    </row>
    <row r="9" spans="1:13" ht="60">
      <c r="A9" s="244" t="s">
        <v>553</v>
      </c>
      <c r="B9" s="245" t="s">
        <v>549</v>
      </c>
      <c r="C9" s="244">
        <v>16</v>
      </c>
      <c r="D9" s="242">
        <f t="shared" si="4"/>
        <v>43411</v>
      </c>
      <c r="E9" s="246">
        <f>SUM('[1]M01 - M05, M51-M54,M57-59BUS'!D32)/60</f>
        <v>0</v>
      </c>
      <c r="F9" s="246">
        <f>SUM('[1]M01 - M05, M51-M54,M57-59BUS'!E32)/60</f>
        <v>0.75</v>
      </c>
      <c r="G9" s="246">
        <f t="shared" si="0"/>
        <v>45</v>
      </c>
      <c r="H9" s="246">
        <f t="shared" si="1"/>
        <v>0.75</v>
      </c>
      <c r="I9" s="246">
        <f t="shared" si="2"/>
        <v>0</v>
      </c>
      <c r="J9" s="246">
        <f t="shared" si="2"/>
        <v>21.5057373046875</v>
      </c>
      <c r="K9" s="246">
        <f t="shared" si="3"/>
        <v>21.5057373046875</v>
      </c>
      <c r="L9" s="247" t="s">
        <v>997</v>
      </c>
      <c r="M9" s="113"/>
    </row>
    <row r="10" spans="1:13" ht="60">
      <c r="A10" s="244" t="s">
        <v>663</v>
      </c>
      <c r="B10" s="245" t="s">
        <v>667</v>
      </c>
      <c r="C10" s="244">
        <v>16</v>
      </c>
      <c r="D10" s="242">
        <f t="shared" si="4"/>
        <v>43411</v>
      </c>
      <c r="E10" s="246">
        <f>SUM('[1]M01 - M05, M51-M54,M57-59BUS'!D36:D42)/60</f>
        <v>1</v>
      </c>
      <c r="F10" s="246">
        <v>0</v>
      </c>
      <c r="G10" s="246">
        <f t="shared" ref="G10:G21" si="6">SUM(E10+F10)*60</f>
        <v>60</v>
      </c>
      <c r="H10" s="246">
        <f t="shared" ref="H10:H22" si="7">SUM(E10+F10)</f>
        <v>1</v>
      </c>
      <c r="I10" s="246">
        <f t="shared" si="2"/>
        <v>28.67431640625</v>
      </c>
      <c r="J10" s="246">
        <f t="shared" si="2"/>
        <v>0</v>
      </c>
      <c r="K10" s="246">
        <f t="shared" si="3"/>
        <v>28.67431640625</v>
      </c>
      <c r="L10" s="247"/>
      <c r="M10" s="113"/>
    </row>
    <row r="11" spans="1:13" ht="40">
      <c r="A11" s="244" t="s">
        <v>78</v>
      </c>
      <c r="B11" s="245" t="s">
        <v>79</v>
      </c>
      <c r="C11" s="244" t="s">
        <v>716</v>
      </c>
      <c r="D11" s="242" t="s">
        <v>722</v>
      </c>
      <c r="E11" s="246">
        <f>SUM('[1]M08 MDP'!D3:D57)/60</f>
        <v>10</v>
      </c>
      <c r="F11" s="246">
        <f>SUM('[1]M08 MDP'!E3:E56)/60</f>
        <v>0</v>
      </c>
      <c r="G11" s="246">
        <f t="shared" si="6"/>
        <v>600</v>
      </c>
      <c r="H11" s="246">
        <f t="shared" si="7"/>
        <v>10</v>
      </c>
      <c r="I11" s="246">
        <f t="shared" si="2"/>
        <v>286.7431640625</v>
      </c>
      <c r="J11" s="246">
        <f t="shared" si="2"/>
        <v>0</v>
      </c>
      <c r="K11" s="246">
        <f t="shared" si="3"/>
        <v>286.7431640625</v>
      </c>
      <c r="L11" s="247" t="s">
        <v>528</v>
      </c>
      <c r="M11" s="113"/>
    </row>
    <row r="12" spans="1:13" ht="20">
      <c r="A12" s="244" t="s">
        <v>670</v>
      </c>
      <c r="B12" s="245" t="s">
        <v>429</v>
      </c>
      <c r="C12" s="244">
        <v>18</v>
      </c>
      <c r="D12" s="242">
        <f t="shared" si="4"/>
        <v>43413</v>
      </c>
      <c r="E12" s="244">
        <v>0.5</v>
      </c>
      <c r="F12" s="246">
        <v>0</v>
      </c>
      <c r="G12" s="246">
        <f t="shared" ref="G12" si="8">SUM(E12+F12)*60</f>
        <v>30</v>
      </c>
      <c r="H12" s="246">
        <f t="shared" si="7"/>
        <v>0.5</v>
      </c>
      <c r="I12" s="246">
        <f t="shared" si="2"/>
        <v>14.337158203125</v>
      </c>
      <c r="J12" s="246">
        <f t="shared" si="2"/>
        <v>0</v>
      </c>
      <c r="K12" s="246">
        <f>I12+J12</f>
        <v>14.337158203125</v>
      </c>
      <c r="L12" s="247"/>
      <c r="M12" s="113"/>
    </row>
    <row r="13" spans="1:13" s="93" customFormat="1" ht="100">
      <c r="A13" s="244" t="s">
        <v>85</v>
      </c>
      <c r="B13" s="245" t="s">
        <v>86</v>
      </c>
      <c r="C13" s="244" t="s">
        <v>717</v>
      </c>
      <c r="D13" s="242">
        <v>43413</v>
      </c>
      <c r="E13" s="246">
        <f>SUM('[1]M12 MGF'!D3:D7,'[1]M12 MGF'!D9:D13)/60</f>
        <v>1.3333333333333333</v>
      </c>
      <c r="F13" s="246">
        <f>SUM('[1]M12 MGF'!E3:E7,'[1]M12 MGF'!E9:E13)/60</f>
        <v>2.6666666666666665</v>
      </c>
      <c r="G13" s="246">
        <f>SUM(E13+F13)*60</f>
        <v>240</v>
      </c>
      <c r="H13" s="246">
        <f>SUM(E13+F13)</f>
        <v>4</v>
      </c>
      <c r="I13" s="246">
        <f>1044*8*E13*3600/1024/1024</f>
        <v>38.232421875</v>
      </c>
      <c r="J13" s="246">
        <f>1044*8*F13*3600/1024/1024</f>
        <v>76.46484375</v>
      </c>
      <c r="K13" s="246">
        <f>I13+J13</f>
        <v>114.697265625</v>
      </c>
      <c r="L13" s="247" t="s">
        <v>998</v>
      </c>
      <c r="M13" s="115"/>
    </row>
    <row r="14" spans="1:13" ht="40">
      <c r="A14" s="244" t="s">
        <v>83</v>
      </c>
      <c r="B14" s="245" t="s">
        <v>84</v>
      </c>
      <c r="C14" s="244" t="s">
        <v>562</v>
      </c>
      <c r="D14" s="242" t="s">
        <v>723</v>
      </c>
      <c r="E14" s="246">
        <f>SUM('[1]M11 PWI'!D3:D10,'[1]M11 PWI'!D12)/60</f>
        <v>4.5</v>
      </c>
      <c r="F14" s="246">
        <f>SUM('[1]M11 PWI'!E3:E7,'[1]M11 PWI'!E12)/60</f>
        <v>2</v>
      </c>
      <c r="G14" s="246">
        <f t="shared" si="6"/>
        <v>390</v>
      </c>
      <c r="H14" s="246">
        <f t="shared" si="7"/>
        <v>6.5</v>
      </c>
      <c r="I14" s="246">
        <f t="shared" si="2"/>
        <v>129.034423828125</v>
      </c>
      <c r="J14" s="246">
        <f t="shared" si="2"/>
        <v>57.3486328125</v>
      </c>
      <c r="K14" s="246">
        <f t="shared" si="3"/>
        <v>186.383056640625</v>
      </c>
      <c r="L14" s="247" t="s">
        <v>529</v>
      </c>
      <c r="M14" s="114"/>
    </row>
    <row r="15" spans="1:13" ht="60">
      <c r="A15" s="244" t="s">
        <v>55</v>
      </c>
      <c r="B15" s="245" t="s">
        <v>718</v>
      </c>
      <c r="C15" s="244">
        <v>19</v>
      </c>
      <c r="D15" s="242">
        <f t="shared" si="4"/>
        <v>43414</v>
      </c>
      <c r="E15" s="248">
        <f>SUM('[1]M09 MAST'!D3:D11)/60</f>
        <v>3</v>
      </c>
      <c r="F15" s="248">
        <f>SUM('[1]M09 MAST'!E3:E18)/60</f>
        <v>0</v>
      </c>
      <c r="G15" s="246">
        <f t="shared" si="6"/>
        <v>180</v>
      </c>
      <c r="H15" s="246">
        <f t="shared" si="7"/>
        <v>3</v>
      </c>
      <c r="I15" s="246">
        <f t="shared" si="2"/>
        <v>86.02294921875</v>
      </c>
      <c r="J15" s="246">
        <f t="shared" si="2"/>
        <v>0</v>
      </c>
      <c r="K15" s="246">
        <f>I15+J15</f>
        <v>86.02294921875</v>
      </c>
      <c r="L15" s="247" t="s">
        <v>719</v>
      </c>
      <c r="M15" s="113"/>
    </row>
    <row r="16" spans="1:13" ht="20">
      <c r="A16" s="244" t="s">
        <v>55</v>
      </c>
      <c r="B16" s="245" t="s">
        <v>80</v>
      </c>
      <c r="C16" s="244">
        <v>20</v>
      </c>
      <c r="D16" s="242">
        <f t="shared" si="4"/>
        <v>43415</v>
      </c>
      <c r="E16" s="248">
        <f>SUM('[1]M09 MAST'!D12:D40)/60</f>
        <v>3</v>
      </c>
      <c r="F16" s="248">
        <f>SUM('[1]M09 MAST'!E4:E19)/60</f>
        <v>0</v>
      </c>
      <c r="G16" s="246">
        <f t="shared" si="6"/>
        <v>180</v>
      </c>
      <c r="H16" s="246">
        <f t="shared" si="7"/>
        <v>3</v>
      </c>
      <c r="I16" s="246">
        <f t="shared" si="2"/>
        <v>86.02294921875</v>
      </c>
      <c r="J16" s="246">
        <f t="shared" si="2"/>
        <v>0</v>
      </c>
      <c r="K16" s="246">
        <f>I16+J16</f>
        <v>86.02294921875</v>
      </c>
      <c r="L16" s="247"/>
      <c r="M16" s="113"/>
    </row>
    <row r="17" spans="1:13" ht="20">
      <c r="A17" s="244" t="s">
        <v>81</v>
      </c>
      <c r="B17" s="245" t="s">
        <v>82</v>
      </c>
      <c r="C17" s="244">
        <v>20</v>
      </c>
      <c r="D17" s="242">
        <f t="shared" si="4"/>
        <v>43415</v>
      </c>
      <c r="E17" s="246">
        <f>SUM('[1]M10 WPT-S '!D3:D21)/60</f>
        <v>4</v>
      </c>
      <c r="F17" s="246">
        <f>SUM('[1]M10 WPT-S '!E3:E10)</f>
        <v>0</v>
      </c>
      <c r="G17" s="246">
        <f t="shared" si="6"/>
        <v>240</v>
      </c>
      <c r="H17" s="246">
        <f t="shared" si="7"/>
        <v>4</v>
      </c>
      <c r="I17" s="246">
        <f t="shared" si="2"/>
        <v>114.697265625</v>
      </c>
      <c r="J17" s="246">
        <f t="shared" si="2"/>
        <v>0</v>
      </c>
      <c r="K17" s="246">
        <f t="shared" si="3"/>
        <v>114.697265625</v>
      </c>
      <c r="L17" s="247"/>
      <c r="M17" s="113"/>
    </row>
    <row r="18" spans="1:13" ht="40">
      <c r="A18" s="244" t="s">
        <v>672</v>
      </c>
      <c r="B18" s="245" t="s">
        <v>430</v>
      </c>
      <c r="C18" s="244">
        <v>20</v>
      </c>
      <c r="D18" s="242">
        <f t="shared" si="4"/>
        <v>43415</v>
      </c>
      <c r="E18" s="244">
        <v>0</v>
      </c>
      <c r="F18" s="244">
        <v>0.3</v>
      </c>
      <c r="G18" s="246">
        <f t="shared" si="6"/>
        <v>18</v>
      </c>
      <c r="H18" s="246">
        <f t="shared" si="7"/>
        <v>0.3</v>
      </c>
      <c r="I18" s="246">
        <f t="shared" si="2"/>
        <v>0</v>
      </c>
      <c r="J18" s="246">
        <f t="shared" si="2"/>
        <v>8.602294921875</v>
      </c>
      <c r="K18" s="246">
        <f t="shared" si="3"/>
        <v>8.602294921875</v>
      </c>
      <c r="L18" s="247" t="s">
        <v>560</v>
      </c>
      <c r="M18" s="113"/>
    </row>
    <row r="19" spans="1:13" ht="60.5" thickBot="1">
      <c r="A19" s="249"/>
      <c r="B19" s="250" t="s">
        <v>398</v>
      </c>
      <c r="C19" s="251">
        <v>20</v>
      </c>
      <c r="D19" s="252">
        <f t="shared" si="4"/>
        <v>43415</v>
      </c>
      <c r="E19" s="251">
        <v>0</v>
      </c>
      <c r="F19" s="251">
        <v>0.1</v>
      </c>
      <c r="G19" s="253">
        <f t="shared" si="6"/>
        <v>6</v>
      </c>
      <c r="H19" s="253">
        <f t="shared" si="7"/>
        <v>0.1</v>
      </c>
      <c r="I19" s="253">
        <f t="shared" si="2"/>
        <v>0</v>
      </c>
      <c r="J19" s="253">
        <f t="shared" si="2"/>
        <v>2.867431640625</v>
      </c>
      <c r="K19" s="253">
        <f>I19+J19</f>
        <v>2.867431640625</v>
      </c>
      <c r="L19" s="254" t="s">
        <v>561</v>
      </c>
      <c r="M19" s="113"/>
    </row>
    <row r="20" spans="1:13" ht="20">
      <c r="A20" s="255"/>
      <c r="B20" s="256" t="s">
        <v>526</v>
      </c>
      <c r="C20" s="257">
        <v>33</v>
      </c>
      <c r="D20" s="258">
        <f t="shared" si="4"/>
        <v>43428</v>
      </c>
      <c r="E20" s="257">
        <v>0.1</v>
      </c>
      <c r="F20" s="259">
        <v>0</v>
      </c>
      <c r="G20" s="259">
        <f t="shared" si="6"/>
        <v>6</v>
      </c>
      <c r="H20" s="259">
        <f t="shared" si="7"/>
        <v>0.1</v>
      </c>
      <c r="I20" s="259">
        <f>1044*8*E20*3600/1024/1024</f>
        <v>2.867431640625</v>
      </c>
      <c r="J20" s="259">
        <f>1044*8*F20*3600/1024/1024</f>
        <v>0</v>
      </c>
      <c r="K20" s="259">
        <f>I20+J20</f>
        <v>2.867431640625</v>
      </c>
      <c r="L20" s="243"/>
      <c r="M20" s="113"/>
    </row>
    <row r="21" spans="1:13" ht="60">
      <c r="A21" s="244" t="s">
        <v>664</v>
      </c>
      <c r="B21" s="245" t="s">
        <v>668</v>
      </c>
      <c r="C21" s="244">
        <v>33</v>
      </c>
      <c r="D21" s="242">
        <f t="shared" si="4"/>
        <v>43428</v>
      </c>
      <c r="E21" s="244">
        <f>SUM('[1]M01 - M05, M51-M54,M57-59BUS'!D44:D51)/60</f>
        <v>1</v>
      </c>
      <c r="F21" s="246">
        <v>0</v>
      </c>
      <c r="G21" s="246">
        <f t="shared" si="6"/>
        <v>60</v>
      </c>
      <c r="H21" s="246">
        <f t="shared" si="7"/>
        <v>1</v>
      </c>
      <c r="I21" s="246">
        <f t="shared" ref="I21:J32" si="9">1044*8*E21*3600/1024/1024</f>
        <v>28.67431640625</v>
      </c>
      <c r="J21" s="246">
        <f t="shared" si="9"/>
        <v>0</v>
      </c>
      <c r="K21" s="246">
        <f t="shared" ref="K21" si="10">I21+J21</f>
        <v>28.67431640625</v>
      </c>
      <c r="L21" s="247"/>
      <c r="M21" s="113"/>
    </row>
    <row r="22" spans="1:13" ht="20">
      <c r="A22" s="244" t="s">
        <v>670</v>
      </c>
      <c r="B22" s="245" t="s">
        <v>429</v>
      </c>
      <c r="C22" s="244">
        <v>33</v>
      </c>
      <c r="D22" s="242">
        <f t="shared" si="4"/>
        <v>43428</v>
      </c>
      <c r="E22" s="244">
        <v>0.5</v>
      </c>
      <c r="F22" s="246">
        <v>0</v>
      </c>
      <c r="G22" s="246">
        <f t="shared" ref="G22" si="11">SUM(E22+F22)*60</f>
        <v>30</v>
      </c>
      <c r="H22" s="246">
        <f t="shared" si="7"/>
        <v>0.5</v>
      </c>
      <c r="I22" s="246">
        <f t="shared" si="9"/>
        <v>14.337158203125</v>
      </c>
      <c r="J22" s="246">
        <f t="shared" si="9"/>
        <v>0</v>
      </c>
      <c r="K22" s="246">
        <f>I22+J22</f>
        <v>14.337158203125</v>
      </c>
      <c r="L22" s="247"/>
      <c r="M22" s="113"/>
    </row>
    <row r="23" spans="1:13" ht="20">
      <c r="A23" s="244" t="s">
        <v>91</v>
      </c>
      <c r="B23" s="245" t="s">
        <v>384</v>
      </c>
      <c r="C23" s="244">
        <v>33</v>
      </c>
      <c r="D23" s="242">
        <f t="shared" si="4"/>
        <v>43428</v>
      </c>
      <c r="E23" s="246">
        <f>SUM('[1]M15 MPPE_MEA1'!D4:D12)/60</f>
        <v>1.5833333333333333</v>
      </c>
      <c r="F23" s="246">
        <f>SUM('[1]M15 MPPE_MEA1'!E4:E12)/60</f>
        <v>0</v>
      </c>
      <c r="G23" s="246">
        <f t="shared" ref="G23:G28" si="12">SUM(E23:F23)*60</f>
        <v>95</v>
      </c>
      <c r="H23" s="246">
        <f t="shared" ref="H23:H28" si="13">SUM(E23:F23)</f>
        <v>1.5833333333333333</v>
      </c>
      <c r="I23" s="246">
        <f t="shared" si="9"/>
        <v>45.4010009765625</v>
      </c>
      <c r="J23" s="246">
        <f t="shared" si="9"/>
        <v>0</v>
      </c>
      <c r="K23" s="246">
        <f t="shared" si="3"/>
        <v>45.4010009765625</v>
      </c>
      <c r="L23" s="247"/>
      <c r="M23" s="113"/>
    </row>
    <row r="24" spans="1:13" ht="20">
      <c r="A24" s="244" t="s">
        <v>285</v>
      </c>
      <c r="B24" s="245" t="s">
        <v>386</v>
      </c>
      <c r="C24" s="244">
        <v>33</v>
      </c>
      <c r="D24" s="242">
        <f t="shared" si="4"/>
        <v>43428</v>
      </c>
      <c r="E24" s="246">
        <f>SUM('[1]M16 MPPE_MEA2'!D4:D12)/60</f>
        <v>1.5833333333333333</v>
      </c>
      <c r="F24" s="246">
        <f>SUM('[1]M16 MPPE_MEA2'!E4:E12)/60</f>
        <v>0</v>
      </c>
      <c r="G24" s="246">
        <f t="shared" si="12"/>
        <v>95</v>
      </c>
      <c r="H24" s="246">
        <f t="shared" si="13"/>
        <v>1.5833333333333333</v>
      </c>
      <c r="I24" s="246">
        <f t="shared" si="9"/>
        <v>45.4010009765625</v>
      </c>
      <c r="J24" s="246">
        <f t="shared" si="9"/>
        <v>0</v>
      </c>
      <c r="K24" s="246">
        <f t="shared" si="3"/>
        <v>45.4010009765625</v>
      </c>
      <c r="L24" s="247"/>
      <c r="M24" s="113"/>
    </row>
    <row r="25" spans="1:13" ht="20">
      <c r="A25" s="244" t="s">
        <v>290</v>
      </c>
      <c r="B25" s="245" t="s">
        <v>387</v>
      </c>
      <c r="C25" s="244">
        <v>33</v>
      </c>
      <c r="D25" s="242">
        <f t="shared" si="4"/>
        <v>43428</v>
      </c>
      <c r="E25" s="246">
        <f>SUM('[1]M18 MPPE_MSA'!D4:D7)/60</f>
        <v>1.3333333333333333</v>
      </c>
      <c r="F25" s="246">
        <f>SUM('[1]M18 MPPE_MSA'!E4:E7)/60</f>
        <v>0</v>
      </c>
      <c r="G25" s="246">
        <f>SUM(E25:F25)*60</f>
        <v>80</v>
      </c>
      <c r="H25" s="246">
        <f>SUM(E25:F25)</f>
        <v>1.3333333333333333</v>
      </c>
      <c r="I25" s="246">
        <f t="shared" si="9"/>
        <v>38.232421875</v>
      </c>
      <c r="J25" s="246">
        <f t="shared" si="9"/>
        <v>0</v>
      </c>
      <c r="K25" s="246">
        <f>I25+J25</f>
        <v>38.232421875</v>
      </c>
      <c r="L25" s="247"/>
      <c r="M25" s="113"/>
    </row>
    <row r="26" spans="1:13" ht="80">
      <c r="A26" s="244" t="s">
        <v>89</v>
      </c>
      <c r="B26" s="245" t="s">
        <v>382</v>
      </c>
      <c r="C26" s="244">
        <v>33</v>
      </c>
      <c r="D26" s="242">
        <f t="shared" si="4"/>
        <v>43428</v>
      </c>
      <c r="E26" s="246">
        <f>SUM('[1]M14 MSASI'!D5:D17)/60</f>
        <v>2</v>
      </c>
      <c r="F26" s="246">
        <f>SUM('[1]M14 MSASI'!E19:E25)/60</f>
        <v>7.916666666666667</v>
      </c>
      <c r="G26" s="246">
        <f>SUM(E26:F26)*60</f>
        <v>595.00000000000011</v>
      </c>
      <c r="H26" s="246">
        <f>SUM(E26:F26)</f>
        <v>9.9166666666666679</v>
      </c>
      <c r="I26" s="246">
        <f t="shared" si="9"/>
        <v>57.3486328125</v>
      </c>
      <c r="J26" s="246">
        <f t="shared" si="9"/>
        <v>227.0050048828125</v>
      </c>
      <c r="K26" s="246">
        <f>I26+J26</f>
        <v>284.3536376953125</v>
      </c>
      <c r="L26" s="247" t="s">
        <v>555</v>
      </c>
      <c r="M26" s="114"/>
    </row>
    <row r="27" spans="1:13" ht="20">
      <c r="A27" s="244" t="s">
        <v>288</v>
      </c>
      <c r="B27" s="245" t="s">
        <v>385</v>
      </c>
      <c r="C27" s="244">
        <v>34</v>
      </c>
      <c r="D27" s="242">
        <f t="shared" si="4"/>
        <v>43429</v>
      </c>
      <c r="E27" s="246">
        <f>SUM('[1]M17 MPPE_MIA'!D4:D24)/60</f>
        <v>2.2999999999999998</v>
      </c>
      <c r="F27" s="246">
        <f>SUM('[1]M17 MPPE_MIA'!E4:E24)/60</f>
        <v>0</v>
      </c>
      <c r="G27" s="246">
        <f>SUM(E27:F27)*60</f>
        <v>138</v>
      </c>
      <c r="H27" s="246">
        <f>SUM(E27:F27)</f>
        <v>2.2999999999999998</v>
      </c>
      <c r="I27" s="246">
        <f t="shared" si="9"/>
        <v>65.950927734375</v>
      </c>
      <c r="J27" s="246">
        <f t="shared" si="9"/>
        <v>0</v>
      </c>
      <c r="K27" s="246">
        <f>I27+J27</f>
        <v>65.950927734375</v>
      </c>
      <c r="L27" s="247"/>
      <c r="M27" s="113"/>
    </row>
    <row r="28" spans="1:13" ht="20">
      <c r="A28" s="244" t="s">
        <v>292</v>
      </c>
      <c r="B28" s="245" t="s">
        <v>388</v>
      </c>
      <c r="C28" s="244">
        <v>34</v>
      </c>
      <c r="D28" s="242">
        <f t="shared" si="4"/>
        <v>43429</v>
      </c>
      <c r="E28" s="246">
        <f>SUM('[1]M19 MPPE_ENA'!D4:D11)/60</f>
        <v>1.6666666666666667</v>
      </c>
      <c r="F28" s="246">
        <f>SUM('[1]M19 MPPE_ENA'!E4:E8)/60</f>
        <v>0</v>
      </c>
      <c r="G28" s="246">
        <f t="shared" si="12"/>
        <v>100</v>
      </c>
      <c r="H28" s="246">
        <f t="shared" si="13"/>
        <v>1.6666666666666667</v>
      </c>
      <c r="I28" s="246">
        <f t="shared" si="9"/>
        <v>47.79052734375</v>
      </c>
      <c r="J28" s="246">
        <f t="shared" si="9"/>
        <v>0</v>
      </c>
      <c r="K28" s="246">
        <f t="shared" si="3"/>
        <v>47.79052734375</v>
      </c>
      <c r="L28" s="247"/>
      <c r="M28" s="113"/>
    </row>
    <row r="29" spans="1:13" ht="20">
      <c r="A29" s="244" t="s">
        <v>294</v>
      </c>
      <c r="B29" s="245" t="s">
        <v>389</v>
      </c>
      <c r="C29" s="244">
        <v>34</v>
      </c>
      <c r="D29" s="242">
        <f t="shared" si="4"/>
        <v>43429</v>
      </c>
      <c r="E29" s="244">
        <f>SUM('[1]M20 MPPE_HEP'!D4:D10,'[1]M20 MPPE_HEP'!D12:D18)/60</f>
        <v>3</v>
      </c>
      <c r="F29" s="244">
        <f>SUM('[1]M20 MPPE_HEP'!E4:E10,'[1]M20 MPPE_HEP'!E12:E18)/60</f>
        <v>0</v>
      </c>
      <c r="G29" s="246">
        <f>SUM(E29:F29)*60</f>
        <v>180</v>
      </c>
      <c r="H29" s="246">
        <f>SUM(E29:F29)</f>
        <v>3</v>
      </c>
      <c r="I29" s="246">
        <f t="shared" si="9"/>
        <v>86.02294921875</v>
      </c>
      <c r="J29" s="246">
        <f t="shared" si="9"/>
        <v>0</v>
      </c>
      <c r="K29" s="246">
        <f t="shared" si="3"/>
        <v>86.02294921875</v>
      </c>
      <c r="L29" s="247"/>
      <c r="M29" s="113"/>
    </row>
    <row r="30" spans="1:13" ht="80">
      <c r="A30" s="244" t="s">
        <v>87</v>
      </c>
      <c r="B30" s="245" t="s">
        <v>88</v>
      </c>
      <c r="C30" s="244">
        <v>34</v>
      </c>
      <c r="D30" s="242">
        <f t="shared" si="4"/>
        <v>43429</v>
      </c>
      <c r="E30" s="246">
        <f>SUM('[1]M13 MDM'!D3:D5)/60</f>
        <v>1</v>
      </c>
      <c r="F30" s="246">
        <f>SUM('[1]M13 MDM'!E7:E11)/60</f>
        <v>3.8333333333333335</v>
      </c>
      <c r="G30" s="246">
        <f>SUM(E30+F30)*60</f>
        <v>290.00000000000006</v>
      </c>
      <c r="H30" s="246">
        <f>SUM(E30+F30)</f>
        <v>4.8333333333333339</v>
      </c>
      <c r="I30" s="246">
        <f>1044*8*E30*3600/1024/1024</f>
        <v>28.67431640625</v>
      </c>
      <c r="J30" s="246">
        <f>1044*8*F30*3600/1024/1024</f>
        <v>109.918212890625</v>
      </c>
      <c r="K30" s="246">
        <f>I30+J30</f>
        <v>138.592529296875</v>
      </c>
      <c r="L30" s="247" t="s">
        <v>557</v>
      </c>
      <c r="M30" s="114"/>
    </row>
    <row r="31" spans="1:13" ht="40">
      <c r="A31" s="244" t="s">
        <v>672</v>
      </c>
      <c r="B31" s="245" t="s">
        <v>430</v>
      </c>
      <c r="C31" s="244">
        <v>34</v>
      </c>
      <c r="D31" s="242">
        <f t="shared" si="4"/>
        <v>43429</v>
      </c>
      <c r="E31" s="244">
        <v>0</v>
      </c>
      <c r="F31" s="244">
        <v>0.3</v>
      </c>
      <c r="G31" s="246">
        <f>SUM(E31+F31)*60</f>
        <v>18</v>
      </c>
      <c r="H31" s="246">
        <f>SUM(E31+F31)</f>
        <v>0.3</v>
      </c>
      <c r="I31" s="246">
        <f t="shared" si="9"/>
        <v>0</v>
      </c>
      <c r="J31" s="246">
        <f t="shared" si="9"/>
        <v>8.602294921875</v>
      </c>
      <c r="K31" s="246">
        <f t="shared" ref="K31" si="14">I31+J31</f>
        <v>8.602294921875</v>
      </c>
      <c r="L31" s="247" t="s">
        <v>560</v>
      </c>
      <c r="M31" s="113"/>
    </row>
    <row r="32" spans="1:13" ht="60">
      <c r="A32" s="241"/>
      <c r="B32" s="245" t="s">
        <v>398</v>
      </c>
      <c r="C32" s="244">
        <v>34</v>
      </c>
      <c r="D32" s="242">
        <f t="shared" si="4"/>
        <v>43429</v>
      </c>
      <c r="E32" s="244">
        <v>0</v>
      </c>
      <c r="F32" s="244">
        <v>0.1</v>
      </c>
      <c r="G32" s="246">
        <f>SUM(E32+F32)*60</f>
        <v>6</v>
      </c>
      <c r="H32" s="246">
        <f>SUM(E32+F32)</f>
        <v>0.1</v>
      </c>
      <c r="I32" s="246">
        <f t="shared" si="9"/>
        <v>0</v>
      </c>
      <c r="J32" s="246">
        <f t="shared" si="9"/>
        <v>2.867431640625</v>
      </c>
      <c r="K32" s="246">
        <f>I32+J32</f>
        <v>2.867431640625</v>
      </c>
      <c r="L32" s="247" t="s">
        <v>561</v>
      </c>
      <c r="M32" s="113"/>
    </row>
    <row r="33" spans="1:15" ht="20">
      <c r="A33" s="241"/>
      <c r="B33" s="245"/>
      <c r="C33" s="244"/>
      <c r="D33" s="244"/>
      <c r="E33" s="244"/>
      <c r="F33" s="244"/>
      <c r="G33" s="246"/>
      <c r="H33" s="246"/>
      <c r="I33" s="246"/>
      <c r="J33" s="246"/>
      <c r="K33" s="246"/>
      <c r="L33" s="260"/>
      <c r="M33" s="113"/>
    </row>
    <row r="34" spans="1:15">
      <c r="A34" s="424" t="s">
        <v>1168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6"/>
      <c r="M34" s="113" t="s">
        <v>1166</v>
      </c>
      <c r="N34" t="s">
        <v>1167</v>
      </c>
      <c r="O34" t="s">
        <v>1165</v>
      </c>
    </row>
    <row r="35" spans="1:15" ht="40">
      <c r="A35" s="261" t="s">
        <v>522</v>
      </c>
      <c r="B35" s="245" t="s">
        <v>523</v>
      </c>
      <c r="C35" s="244" t="s">
        <v>563</v>
      </c>
      <c r="D35" s="242">
        <v>43640</v>
      </c>
      <c r="E35" s="244">
        <v>0.1</v>
      </c>
      <c r="F35" s="246">
        <v>0</v>
      </c>
      <c r="G35" s="246">
        <f>SUM(E35+F35)*60</f>
        <v>6</v>
      </c>
      <c r="H35" s="246">
        <f>SUM(E35+F35)</f>
        <v>0.1</v>
      </c>
      <c r="I35" s="246"/>
      <c r="J35" s="246"/>
      <c r="K35" s="246"/>
      <c r="L35" s="243"/>
      <c r="M35" s="113">
        <v>8</v>
      </c>
      <c r="N35">
        <f>SUM(E35:E39)</f>
        <v>7.7</v>
      </c>
      <c r="O35" s="349">
        <f>M35-N35</f>
        <v>0.29999999999999982</v>
      </c>
    </row>
    <row r="36" spans="1:15" ht="20">
      <c r="A36" s="241"/>
      <c r="B36" s="245" t="s">
        <v>526</v>
      </c>
      <c r="C36" s="244" t="s">
        <v>563</v>
      </c>
      <c r="D36" s="242">
        <v>43640</v>
      </c>
      <c r="E36" s="244">
        <v>0.1</v>
      </c>
      <c r="F36" s="246">
        <v>0</v>
      </c>
      <c r="G36" s="246">
        <f>SUM(E36+F36)*60</f>
        <v>6</v>
      </c>
      <c r="H36" s="246">
        <f>SUM(E36+F36)</f>
        <v>0.1</v>
      </c>
      <c r="I36" s="246">
        <f>1044*8*E36*3600/1024/1024</f>
        <v>2.867431640625</v>
      </c>
      <c r="J36" s="246">
        <f>1044*8*F36*3600/1024/1024</f>
        <v>0</v>
      </c>
      <c r="K36" s="246">
        <f>I36+J36</f>
        <v>2.867431640625</v>
      </c>
      <c r="L36" s="243"/>
      <c r="M36" s="113"/>
      <c r="O36" s="349"/>
    </row>
    <row r="37" spans="1:15" ht="40">
      <c r="A37" s="244" t="s">
        <v>514</v>
      </c>
      <c r="B37" s="245" t="s">
        <v>452</v>
      </c>
      <c r="C37" s="244" t="s">
        <v>563</v>
      </c>
      <c r="D37" s="242">
        <v>43640</v>
      </c>
      <c r="E37" s="244">
        <v>1</v>
      </c>
      <c r="F37" s="246">
        <v>0</v>
      </c>
      <c r="G37" s="246">
        <f t="shared" ref="G37:G62" si="15">SUM(E37+F37)*60</f>
        <v>60</v>
      </c>
      <c r="H37" s="246">
        <f t="shared" ref="H37:H62" si="16">SUM(E37+F37)</f>
        <v>1</v>
      </c>
      <c r="I37" s="246">
        <f t="shared" ref="I37:J39" si="17">1044*8*E37*3600/1024/1024</f>
        <v>28.67431640625</v>
      </c>
      <c r="J37" s="246">
        <f t="shared" si="17"/>
        <v>0</v>
      </c>
      <c r="K37" s="246">
        <f t="shared" ref="K37" si="18">I37+J37</f>
        <v>28.67431640625</v>
      </c>
      <c r="L37" s="247"/>
      <c r="M37" s="113"/>
      <c r="O37" s="349"/>
    </row>
    <row r="38" spans="1:15" ht="20">
      <c r="A38" s="244" t="s">
        <v>665</v>
      </c>
      <c r="B38" s="245" t="s">
        <v>429</v>
      </c>
      <c r="C38" s="244" t="s">
        <v>563</v>
      </c>
      <c r="D38" s="242">
        <v>43640</v>
      </c>
      <c r="E38" s="244">
        <v>0.5</v>
      </c>
      <c r="F38" s="246">
        <v>0</v>
      </c>
      <c r="G38" s="246">
        <f t="shared" si="15"/>
        <v>30</v>
      </c>
      <c r="H38" s="246">
        <f t="shared" si="16"/>
        <v>0.5</v>
      </c>
      <c r="I38" s="246">
        <f t="shared" si="17"/>
        <v>14.337158203125</v>
      </c>
      <c r="J38" s="246">
        <f t="shared" si="17"/>
        <v>0</v>
      </c>
      <c r="K38" s="246">
        <f>I38+J38</f>
        <v>14.337158203125</v>
      </c>
      <c r="L38" s="247"/>
      <c r="M38" s="113"/>
      <c r="O38" s="349"/>
    </row>
    <row r="39" spans="1:15" ht="60">
      <c r="A39" s="397" t="s">
        <v>1290</v>
      </c>
      <c r="B39" s="245" t="s">
        <v>1162</v>
      </c>
      <c r="C39" s="244" t="s">
        <v>563</v>
      </c>
      <c r="D39" s="242">
        <v>43640</v>
      </c>
      <c r="E39" s="246">
        <v>6</v>
      </c>
      <c r="F39" s="246">
        <f>SUM('[1]M18 MPPE_MSA'!E80:E84)/60</f>
        <v>0</v>
      </c>
      <c r="G39" s="246">
        <f t="shared" ref="G39:G47" si="19">SUM(E39+F39)*60</f>
        <v>360</v>
      </c>
      <c r="H39" s="246">
        <f t="shared" si="16"/>
        <v>6</v>
      </c>
      <c r="I39" s="246">
        <f t="shared" si="17"/>
        <v>172.0458984375</v>
      </c>
      <c r="J39" s="246">
        <f t="shared" si="17"/>
        <v>0</v>
      </c>
      <c r="K39" s="246">
        <f t="shared" ref="K39" si="20">I39+J39</f>
        <v>172.0458984375</v>
      </c>
      <c r="L39" s="247" t="s">
        <v>546</v>
      </c>
      <c r="M39" s="113"/>
      <c r="O39" s="349"/>
    </row>
    <row r="40" spans="1:15" ht="60">
      <c r="A40" s="244" t="s">
        <v>290</v>
      </c>
      <c r="B40" s="245" t="s">
        <v>393</v>
      </c>
      <c r="C40" s="246" t="s">
        <v>1180</v>
      </c>
      <c r="D40" s="246" t="s">
        <v>1181</v>
      </c>
      <c r="E40" s="246">
        <f>SUM('[1]M18 MPPE_MSA'!D9:D84)/60</f>
        <v>16.333333333333332</v>
      </c>
      <c r="F40" s="246">
        <f>SUM('[1]M18 MPPE_MSA'!E86:E90)/60</f>
        <v>3.5</v>
      </c>
      <c r="G40" s="246">
        <f t="shared" si="19"/>
        <v>1190</v>
      </c>
      <c r="H40" s="246">
        <f t="shared" si="16"/>
        <v>19.833333333333332</v>
      </c>
      <c r="I40" s="246">
        <f>1044*8*E40*3600/1024/1024</f>
        <v>468.34716796875</v>
      </c>
      <c r="J40" s="246">
        <f>1044*8*F40*3600/1024/1024</f>
        <v>100.360107421875</v>
      </c>
      <c r="K40" s="246">
        <f>I40+J40</f>
        <v>568.707275390625</v>
      </c>
      <c r="L40" s="247" t="s">
        <v>546</v>
      </c>
      <c r="M40" s="113">
        <f>8*4</f>
        <v>32</v>
      </c>
      <c r="N40" s="11">
        <f>SUM(E40:E41)</f>
        <v>29.1</v>
      </c>
      <c r="O40" s="349">
        <f>M40-N40</f>
        <v>2.8999999999999986</v>
      </c>
    </row>
    <row r="41" spans="1:15" ht="40">
      <c r="A41" s="244" t="s">
        <v>292</v>
      </c>
      <c r="B41" s="245" t="s">
        <v>394</v>
      </c>
      <c r="C41" s="246" t="s">
        <v>1179</v>
      </c>
      <c r="D41" s="246" t="s">
        <v>1182</v>
      </c>
      <c r="E41" s="246">
        <f>SUM('[1]M19 MPPE_ENA'!D10:D22)/60</f>
        <v>12.766666666666667</v>
      </c>
      <c r="F41" s="246">
        <f>SUM('[1]M19 MPPE_ENA'!E24:E29)/60</f>
        <v>1</v>
      </c>
      <c r="G41" s="246">
        <f>SUM(E41+F41)*60</f>
        <v>826</v>
      </c>
      <c r="H41" s="246">
        <f>SUM(E41+F41)</f>
        <v>13.766666666666667</v>
      </c>
      <c r="I41" s="246">
        <f>1044*8*E41*3600/1024/1024</f>
        <v>366.07543945312506</v>
      </c>
      <c r="J41" s="246">
        <f>1044*8*F41*3600/1024/1024</f>
        <v>28.67431640625</v>
      </c>
      <c r="K41" s="246">
        <f>I41+J41</f>
        <v>394.74975585937506</v>
      </c>
      <c r="L41" s="247" t="s">
        <v>543</v>
      </c>
      <c r="M41" s="113"/>
      <c r="N41" s="11"/>
      <c r="O41" s="349"/>
    </row>
    <row r="42" spans="1:15" ht="40">
      <c r="A42" s="244" t="s">
        <v>91</v>
      </c>
      <c r="B42" s="245" t="s">
        <v>390</v>
      </c>
      <c r="C42" s="244" t="s">
        <v>1175</v>
      </c>
      <c r="D42" s="242">
        <v>43647</v>
      </c>
      <c r="E42" s="246">
        <f>SUM('[1]M15 MPPE_MEA1'!D14:D26)/60</f>
        <v>7.416666666666667</v>
      </c>
      <c r="F42" s="246">
        <f>SUM('[1]M15 MPPE_MEA1'!E4:E12,'[1]M15 MPPE_MEA1'!E14:E26)/60</f>
        <v>0</v>
      </c>
      <c r="G42" s="246">
        <f t="shared" si="19"/>
        <v>445</v>
      </c>
      <c r="H42" s="246">
        <f t="shared" si="16"/>
        <v>7.416666666666667</v>
      </c>
      <c r="I42" s="246">
        <f t="shared" ref="I42:J43" si="21">1044*8*E42*3600/1024/1024</f>
        <v>212.6678466796875</v>
      </c>
      <c r="J42" s="246">
        <f t="shared" si="21"/>
        <v>0</v>
      </c>
      <c r="K42" s="246">
        <f t="shared" ref="K42:K43" si="22">I42+J42</f>
        <v>212.6678466796875</v>
      </c>
      <c r="L42" s="247" t="s">
        <v>544</v>
      </c>
      <c r="M42" s="113">
        <v>8</v>
      </c>
      <c r="N42" s="11">
        <f>E42</f>
        <v>7.416666666666667</v>
      </c>
      <c r="O42" s="349">
        <f>M42-N42</f>
        <v>0.58333333333333304</v>
      </c>
    </row>
    <row r="43" spans="1:15" ht="40">
      <c r="A43" s="244" t="s">
        <v>285</v>
      </c>
      <c r="B43" s="245" t="s">
        <v>391</v>
      </c>
      <c r="C43" s="244" t="s">
        <v>1176</v>
      </c>
      <c r="D43" s="242">
        <v>43648</v>
      </c>
      <c r="E43" s="246">
        <f>SUM('[1]M16 MPPE_MEA2'!D14:D26)/60</f>
        <v>7.416666666666667</v>
      </c>
      <c r="F43" s="246">
        <f>SUM('[1]M16 MPPE_MEA2'!E4:E12,'[1]M16 MPPE_MEA2'!E14:E26)/60</f>
        <v>0</v>
      </c>
      <c r="G43" s="246">
        <f t="shared" si="19"/>
        <v>445</v>
      </c>
      <c r="H43" s="246">
        <f t="shared" si="16"/>
        <v>7.416666666666667</v>
      </c>
      <c r="I43" s="246">
        <f t="shared" si="21"/>
        <v>212.6678466796875</v>
      </c>
      <c r="J43" s="246">
        <f t="shared" si="21"/>
        <v>0</v>
      </c>
      <c r="K43" s="246">
        <f t="shared" si="22"/>
        <v>212.6678466796875</v>
      </c>
      <c r="L43" s="247" t="s">
        <v>545</v>
      </c>
      <c r="M43" s="113">
        <v>8</v>
      </c>
      <c r="N43" s="11">
        <f>E43</f>
        <v>7.416666666666667</v>
      </c>
      <c r="O43" s="349">
        <f>M43-N43</f>
        <v>0.58333333333333304</v>
      </c>
    </row>
    <row r="44" spans="1:15" ht="40">
      <c r="A44" s="244" t="s">
        <v>288</v>
      </c>
      <c r="B44" s="245" t="s">
        <v>392</v>
      </c>
      <c r="C44" s="246" t="s">
        <v>565</v>
      </c>
      <c r="D44" s="246" t="s">
        <v>1183</v>
      </c>
      <c r="E44" s="246">
        <f>SUM('[1]M17 MPPE_MIA'!D26:D37)/60</f>
        <v>11.5</v>
      </c>
      <c r="F44" s="246">
        <f>SUM('[1]M17 MPPE_MIA'!E26:E37)/60</f>
        <v>0</v>
      </c>
      <c r="G44" s="246">
        <f t="shared" si="19"/>
        <v>690</v>
      </c>
      <c r="H44" s="246">
        <f t="shared" si="16"/>
        <v>11.5</v>
      </c>
      <c r="I44" s="246">
        <f>1044*8*E44*3600/1024/1024</f>
        <v>329.754638671875</v>
      </c>
      <c r="J44" s="246">
        <f>1044*8*F44*3600/1024/1024</f>
        <v>0</v>
      </c>
      <c r="K44" s="246">
        <f>I44+J44</f>
        <v>329.754638671875</v>
      </c>
      <c r="L44" s="247" t="s">
        <v>541</v>
      </c>
      <c r="M44" s="113">
        <f>8*3</f>
        <v>24</v>
      </c>
      <c r="N44" s="11">
        <f>SUM(E44:E45)</f>
        <v>22.333333333333336</v>
      </c>
      <c r="O44" s="349">
        <f>M44-N44</f>
        <v>1.6666666666666643</v>
      </c>
    </row>
    <row r="45" spans="1:15" ht="60">
      <c r="A45" s="244" t="s">
        <v>294</v>
      </c>
      <c r="B45" s="245" t="s">
        <v>395</v>
      </c>
      <c r="C45" s="246" t="s">
        <v>566</v>
      </c>
      <c r="D45" s="246" t="s">
        <v>1164</v>
      </c>
      <c r="E45" s="246">
        <f>SUM('[1]M20 MPPE_HEP'!D20:D25,'[1]M20 MPPE_HEP'!D27:D34)/60</f>
        <v>10.833333333333334</v>
      </c>
      <c r="F45" s="246">
        <f>SUM('[1]M20 MPPE_HEP'!E36:E41)/60</f>
        <v>4.166666666666667</v>
      </c>
      <c r="G45" s="246">
        <f t="shared" si="19"/>
        <v>900</v>
      </c>
      <c r="H45" s="246">
        <f t="shared" si="16"/>
        <v>15</v>
      </c>
      <c r="I45" s="246">
        <f>1044*8*E45*3600/1024/1024</f>
        <v>310.638427734375</v>
      </c>
      <c r="J45" s="246">
        <f>1044*8*F45*3600/1024/1024</f>
        <v>119.476318359375</v>
      </c>
      <c r="K45" s="246">
        <f>I45+J45</f>
        <v>430.11474609375</v>
      </c>
      <c r="L45" s="247" t="s">
        <v>542</v>
      </c>
      <c r="M45" s="113"/>
      <c r="O45" s="349"/>
    </row>
    <row r="46" spans="1:15" ht="40">
      <c r="A46" s="244" t="s">
        <v>672</v>
      </c>
      <c r="B46" s="245" t="s">
        <v>430</v>
      </c>
      <c r="C46" s="244" t="s">
        <v>1170</v>
      </c>
      <c r="D46" s="242">
        <v>43651</v>
      </c>
      <c r="E46" s="244">
        <v>0</v>
      </c>
      <c r="F46" s="244">
        <v>0.3</v>
      </c>
      <c r="G46" s="246">
        <f t="shared" si="19"/>
        <v>18</v>
      </c>
      <c r="H46" s="246">
        <f t="shared" si="16"/>
        <v>0.3</v>
      </c>
      <c r="I46" s="246">
        <f t="shared" ref="I46:J47" si="23">1044*8*E46*3600/1024/1024</f>
        <v>0</v>
      </c>
      <c r="J46" s="246">
        <f t="shared" si="23"/>
        <v>8.602294921875</v>
      </c>
      <c r="K46" s="246">
        <f t="shared" ref="K46" si="24">I46+J46</f>
        <v>8.602294921875</v>
      </c>
      <c r="L46" s="247" t="s">
        <v>560</v>
      </c>
      <c r="M46" s="113"/>
    </row>
    <row r="47" spans="1:15" ht="60">
      <c r="A47" s="241"/>
      <c r="B47" s="245" t="s">
        <v>398</v>
      </c>
      <c r="C47" s="244" t="s">
        <v>1170</v>
      </c>
      <c r="D47" s="242">
        <v>43651</v>
      </c>
      <c r="E47" s="244">
        <v>0</v>
      </c>
      <c r="F47" s="244">
        <v>0.1</v>
      </c>
      <c r="G47" s="246">
        <f t="shared" si="19"/>
        <v>6</v>
      </c>
      <c r="H47" s="246">
        <f t="shared" si="16"/>
        <v>0.1</v>
      </c>
      <c r="I47" s="246">
        <f t="shared" si="23"/>
        <v>0</v>
      </c>
      <c r="J47" s="246">
        <f t="shared" si="23"/>
        <v>2.867431640625</v>
      </c>
      <c r="K47" s="246">
        <f>I47+J47</f>
        <v>2.867431640625</v>
      </c>
      <c r="L47" s="247" t="s">
        <v>561</v>
      </c>
      <c r="M47" s="113"/>
    </row>
    <row r="48" spans="1:15">
      <c r="A48" s="424" t="s">
        <v>1169</v>
      </c>
      <c r="B48" s="425"/>
      <c r="C48" s="425"/>
      <c r="D48" s="425"/>
      <c r="E48" s="425"/>
      <c r="F48" s="425"/>
      <c r="G48" s="425"/>
      <c r="H48" s="425"/>
      <c r="I48" s="425"/>
      <c r="J48" s="425"/>
      <c r="K48" s="425"/>
      <c r="L48" s="426"/>
      <c r="M48" s="113" t="s">
        <v>1166</v>
      </c>
      <c r="N48" t="s">
        <v>1167</v>
      </c>
      <c r="O48" t="s">
        <v>1165</v>
      </c>
    </row>
    <row r="49" spans="1:15" ht="40">
      <c r="A49" s="261" t="s">
        <v>522</v>
      </c>
      <c r="B49" s="245" t="s">
        <v>523</v>
      </c>
      <c r="C49" s="244" t="s">
        <v>563</v>
      </c>
      <c r="D49" s="242">
        <v>43676</v>
      </c>
      <c r="E49" s="244">
        <v>0.1</v>
      </c>
      <c r="F49" s="246">
        <v>0</v>
      </c>
      <c r="G49" s="246">
        <f>SUM(E49+F49)*60</f>
        <v>6</v>
      </c>
      <c r="H49" s="246">
        <f>SUM(E49+F49)</f>
        <v>0.1</v>
      </c>
      <c r="I49" s="246"/>
      <c r="J49" s="246"/>
      <c r="K49" s="246"/>
      <c r="L49" s="243"/>
      <c r="M49" s="351">
        <f>8*3</f>
        <v>24</v>
      </c>
      <c r="N49" s="349">
        <f>SUM(E49:E55)</f>
        <v>21.116666666666667</v>
      </c>
      <c r="O49" s="349">
        <f>M49-N49</f>
        <v>2.8833333333333329</v>
      </c>
    </row>
    <row r="50" spans="1:15" ht="20">
      <c r="A50" s="241"/>
      <c r="B50" s="245" t="s">
        <v>526</v>
      </c>
      <c r="C50" s="244" t="s">
        <v>563</v>
      </c>
      <c r="D50" s="242">
        <v>43676</v>
      </c>
      <c r="E50" s="244">
        <v>0.1</v>
      </c>
      <c r="F50" s="246">
        <v>0</v>
      </c>
      <c r="G50" s="246">
        <f>SUM(E50+F50)*60</f>
        <v>6</v>
      </c>
      <c r="H50" s="246">
        <f>SUM(E50+F50)</f>
        <v>0.1</v>
      </c>
      <c r="I50" s="246">
        <f>1044*8*E50*3600/1024/1024</f>
        <v>2.867431640625</v>
      </c>
      <c r="J50" s="246">
        <f>1044*8*F50*3600/1024/1024</f>
        <v>0</v>
      </c>
      <c r="K50" s="246">
        <f>I50+J50</f>
        <v>2.867431640625</v>
      </c>
      <c r="L50" s="243"/>
      <c r="M50" s="351"/>
      <c r="N50" s="349"/>
      <c r="O50" s="349"/>
    </row>
    <row r="51" spans="1:15" ht="40">
      <c r="A51" s="244" t="s">
        <v>1053</v>
      </c>
      <c r="B51" s="245" t="s">
        <v>1178</v>
      </c>
      <c r="C51" s="244" t="s">
        <v>563</v>
      </c>
      <c r="D51" s="242">
        <v>43676</v>
      </c>
      <c r="E51" s="244">
        <v>0.5</v>
      </c>
      <c r="F51" s="246">
        <v>0</v>
      </c>
      <c r="G51" s="246">
        <f t="shared" ref="G51:G52" si="25">SUM(E51+F51)*60</f>
        <v>30</v>
      </c>
      <c r="H51" s="246">
        <f t="shared" ref="H51:H54" si="26">SUM(E51+F51)</f>
        <v>0.5</v>
      </c>
      <c r="I51" s="246">
        <f t="shared" ref="I51:J54" si="27">1044*8*E51*3600/1024/1024</f>
        <v>14.337158203125</v>
      </c>
      <c r="J51" s="246">
        <f t="shared" si="27"/>
        <v>0</v>
      </c>
      <c r="K51" s="246">
        <f t="shared" ref="K51:K52" si="28">I51+J51</f>
        <v>14.337158203125</v>
      </c>
      <c r="L51" s="247"/>
      <c r="M51" s="351"/>
      <c r="N51" s="349"/>
      <c r="O51" s="349"/>
    </row>
    <row r="52" spans="1:15" ht="40">
      <c r="A52" s="244" t="s">
        <v>514</v>
      </c>
      <c r="B52" s="245" t="s">
        <v>452</v>
      </c>
      <c r="C52" s="244" t="s">
        <v>563</v>
      </c>
      <c r="D52" s="242">
        <v>43676</v>
      </c>
      <c r="E52" s="244">
        <v>1</v>
      </c>
      <c r="F52" s="246">
        <v>0</v>
      </c>
      <c r="G52" s="246">
        <f t="shared" si="25"/>
        <v>60</v>
      </c>
      <c r="H52" s="246">
        <f t="shared" si="26"/>
        <v>1</v>
      </c>
      <c r="I52" s="246">
        <f t="shared" si="27"/>
        <v>28.67431640625</v>
      </c>
      <c r="J52" s="246">
        <f t="shared" si="27"/>
        <v>0</v>
      </c>
      <c r="K52" s="246">
        <f t="shared" si="28"/>
        <v>28.67431640625</v>
      </c>
      <c r="L52" s="247"/>
      <c r="M52" s="351"/>
      <c r="N52" s="349"/>
      <c r="O52" s="349"/>
    </row>
    <row r="53" spans="1:15" ht="20">
      <c r="A53" s="244" t="s">
        <v>72</v>
      </c>
      <c r="B53" s="245" t="s">
        <v>73</v>
      </c>
      <c r="C53" s="244" t="s">
        <v>563</v>
      </c>
      <c r="D53" s="242">
        <v>43676</v>
      </c>
      <c r="E53" s="244">
        <f>SUM('[1]M01 - M05, M51-M54,M57-59BUS'!D34)/60</f>
        <v>2</v>
      </c>
      <c r="F53" s="246">
        <f>SUM('[1]M01 - M05, M51-M54,M57-59BUS'!E34:E34)/60</f>
        <v>0</v>
      </c>
      <c r="G53" s="246">
        <f>SUM(E53+F53)*60</f>
        <v>120</v>
      </c>
      <c r="H53" s="246">
        <f>SUM(E53+F53)</f>
        <v>2</v>
      </c>
      <c r="I53" s="246">
        <f>1044*8*E53*3600/1024/1024</f>
        <v>57.3486328125</v>
      </c>
      <c r="J53" s="246">
        <f>1044*8*F53*3600/1024/1024</f>
        <v>0</v>
      </c>
      <c r="K53" s="246">
        <f>I53+J53</f>
        <v>57.3486328125</v>
      </c>
      <c r="L53" s="247"/>
      <c r="M53" s="351"/>
      <c r="N53" s="349"/>
      <c r="O53" s="349"/>
    </row>
    <row r="54" spans="1:15" ht="20">
      <c r="A54" s="244" t="s">
        <v>665</v>
      </c>
      <c r="B54" s="245" t="s">
        <v>429</v>
      </c>
      <c r="C54" s="244" t="s">
        <v>563</v>
      </c>
      <c r="D54" s="242">
        <v>43676</v>
      </c>
      <c r="E54" s="244">
        <v>0.5</v>
      </c>
      <c r="F54" s="246">
        <v>0</v>
      </c>
      <c r="G54" s="246">
        <f t="shared" ref="G54" si="29">SUM(E54+F54)*60</f>
        <v>30</v>
      </c>
      <c r="H54" s="246">
        <f t="shared" si="26"/>
        <v>0.5</v>
      </c>
      <c r="I54" s="246">
        <f t="shared" si="27"/>
        <v>14.337158203125</v>
      </c>
      <c r="J54" s="246">
        <f t="shared" si="27"/>
        <v>0</v>
      </c>
      <c r="K54" s="246">
        <f>I54+J54</f>
        <v>14.337158203125</v>
      </c>
      <c r="L54" s="247"/>
      <c r="M54" s="351"/>
      <c r="N54" s="349"/>
      <c r="O54" s="349"/>
    </row>
    <row r="55" spans="1:15" ht="40">
      <c r="A55" s="244" t="s">
        <v>89</v>
      </c>
      <c r="B55" s="245" t="s">
        <v>383</v>
      </c>
      <c r="C55" s="246" t="s">
        <v>564</v>
      </c>
      <c r="D55" s="246" t="s">
        <v>1173</v>
      </c>
      <c r="E55" s="246">
        <f>SUM('[1]M14 MSASI'!D28:D43,'[1]M14 MSASI'!D45:D51,'[1]M14 MSASI'!D53:D55)/60</f>
        <v>16.916666666666668</v>
      </c>
      <c r="F55" s="246">
        <f>SUM('[1]M14 MSASI'!E28:E43,'[1]M14 MSASI'!E45:E51,'[1]M14 MSASI'!E53:E55)/60</f>
        <v>0</v>
      </c>
      <c r="G55" s="246">
        <f>SUM(E55+F55)*60</f>
        <v>1015.0000000000001</v>
      </c>
      <c r="H55" s="246">
        <f>SUM(E55+F55)</f>
        <v>16.916666666666668</v>
      </c>
      <c r="I55" s="246">
        <f>1044*8*E55*3600/1024/1024</f>
        <v>485.0738525390625</v>
      </c>
      <c r="J55" s="246">
        <f>1044*8*F55*3600/1024/1024</f>
        <v>0</v>
      </c>
      <c r="K55" s="246">
        <f>I55+J55</f>
        <v>485.0738525390625</v>
      </c>
      <c r="L55" s="247" t="s">
        <v>538</v>
      </c>
      <c r="M55" s="351"/>
      <c r="N55" s="349"/>
      <c r="O55" s="349"/>
    </row>
    <row r="56" spans="1:15" ht="20">
      <c r="A56" s="350"/>
      <c r="B56" s="245" t="s">
        <v>1171</v>
      </c>
      <c r="C56" s="244" t="s">
        <v>1163</v>
      </c>
      <c r="D56" s="242">
        <v>43679</v>
      </c>
      <c r="E56" s="352">
        <v>8</v>
      </c>
      <c r="F56" s="246">
        <v>0</v>
      </c>
      <c r="G56" s="246">
        <f t="shared" ref="G56:G57" si="30">SUM(E56+F56)*60</f>
        <v>480</v>
      </c>
      <c r="H56" s="246">
        <f t="shared" ref="H56:H59" si="31">SUM(E56+F56)</f>
        <v>8</v>
      </c>
      <c r="I56" s="246">
        <f t="shared" ref="I56:J60" si="32">1044*8*E56*3600/1024/1024</f>
        <v>229.39453125</v>
      </c>
      <c r="J56" s="246">
        <f t="shared" si="32"/>
        <v>0</v>
      </c>
      <c r="K56" s="246">
        <f t="shared" ref="K56:K57" si="33">I56+J56</f>
        <v>229.39453125</v>
      </c>
      <c r="L56" s="247"/>
      <c r="M56" s="351">
        <v>8</v>
      </c>
      <c r="N56" s="349">
        <f>E56</f>
        <v>8</v>
      </c>
      <c r="O56" s="349">
        <f>M56-N56</f>
        <v>0</v>
      </c>
    </row>
    <row r="57" spans="1:15" ht="40">
      <c r="A57" s="350"/>
      <c r="B57" s="245" t="s">
        <v>1172</v>
      </c>
      <c r="C57" s="244" t="s">
        <v>1174</v>
      </c>
      <c r="D57" s="242">
        <v>43682</v>
      </c>
      <c r="E57" s="352">
        <v>8</v>
      </c>
      <c r="F57" s="246">
        <v>0</v>
      </c>
      <c r="G57" s="246">
        <f t="shared" si="30"/>
        <v>480</v>
      </c>
      <c r="H57" s="246">
        <f t="shared" si="31"/>
        <v>8</v>
      </c>
      <c r="I57" s="246">
        <f t="shared" si="32"/>
        <v>229.39453125</v>
      </c>
      <c r="J57" s="246">
        <f t="shared" si="32"/>
        <v>0</v>
      </c>
      <c r="K57" s="246">
        <f t="shared" si="33"/>
        <v>229.39453125</v>
      </c>
      <c r="L57" s="247" t="s">
        <v>1177</v>
      </c>
      <c r="M57" s="351">
        <v>8</v>
      </c>
      <c r="N57" s="349">
        <f>E57</f>
        <v>8</v>
      </c>
      <c r="O57" s="349">
        <f>M57-N57</f>
        <v>0</v>
      </c>
    </row>
    <row r="58" spans="1:15" ht="20">
      <c r="A58" s="244" t="s">
        <v>55</v>
      </c>
      <c r="B58" s="245" t="s">
        <v>80</v>
      </c>
      <c r="C58" s="244" t="s">
        <v>1175</v>
      </c>
      <c r="D58" s="242">
        <v>43683</v>
      </c>
      <c r="E58" s="248">
        <f>SUM('[1]M09 MAST'!$D$12:$D$40)/60</f>
        <v>3</v>
      </c>
      <c r="F58" s="248">
        <f>SUM('[1]M09 MAST'!E45:E60)/60</f>
        <v>0</v>
      </c>
      <c r="G58" s="246">
        <f t="shared" ref="G58:G59" si="34">SUM(E58+F58)*60</f>
        <v>180</v>
      </c>
      <c r="H58" s="246">
        <f t="shared" si="31"/>
        <v>3</v>
      </c>
      <c r="I58" s="246">
        <f t="shared" si="32"/>
        <v>86.02294921875</v>
      </c>
      <c r="J58" s="246">
        <f t="shared" si="32"/>
        <v>0</v>
      </c>
      <c r="K58" s="246">
        <f>I58+J58</f>
        <v>86.02294921875</v>
      </c>
      <c r="L58" s="247"/>
      <c r="M58" s="351">
        <v>8</v>
      </c>
      <c r="N58" s="349">
        <f>E58</f>
        <v>3</v>
      </c>
      <c r="O58" s="349">
        <f>M58-N58</f>
        <v>5</v>
      </c>
    </row>
    <row r="59" spans="1:15" ht="20">
      <c r="A59" s="244" t="s">
        <v>81</v>
      </c>
      <c r="B59" s="245" t="s">
        <v>82</v>
      </c>
      <c r="C59" s="244" t="s">
        <v>1176</v>
      </c>
      <c r="D59" s="242">
        <v>43684</v>
      </c>
      <c r="E59" s="246">
        <f>SUM('[1]M10 WPT-S '!$D$3:$D$21)/60</f>
        <v>4</v>
      </c>
      <c r="F59" s="246">
        <f>SUM('[1]M10 WPT-S '!E44:E51)</f>
        <v>0</v>
      </c>
      <c r="G59" s="246">
        <f t="shared" si="34"/>
        <v>240</v>
      </c>
      <c r="H59" s="246">
        <f t="shared" si="31"/>
        <v>4</v>
      </c>
      <c r="I59" s="246">
        <f t="shared" si="32"/>
        <v>114.697265625</v>
      </c>
      <c r="J59" s="246">
        <f t="shared" si="32"/>
        <v>0</v>
      </c>
      <c r="K59" s="246">
        <f t="shared" ref="K59:K60" si="35">I59+J59</f>
        <v>114.697265625</v>
      </c>
      <c r="L59" s="247"/>
      <c r="M59" s="351">
        <v>8</v>
      </c>
      <c r="N59" s="349">
        <f>E59</f>
        <v>4</v>
      </c>
      <c r="O59" s="349">
        <f>M59-N59</f>
        <v>4</v>
      </c>
    </row>
    <row r="60" spans="1:15" ht="20">
      <c r="A60" s="244" t="s">
        <v>670</v>
      </c>
      <c r="B60" s="245" t="s">
        <v>430</v>
      </c>
      <c r="C60" s="244" t="s">
        <v>1176</v>
      </c>
      <c r="D60" s="242">
        <v>43684</v>
      </c>
      <c r="E60" s="246">
        <v>0.3</v>
      </c>
      <c r="F60" s="246">
        <v>0</v>
      </c>
      <c r="G60" s="246">
        <f t="shared" si="15"/>
        <v>18</v>
      </c>
      <c r="H60" s="246">
        <f t="shared" si="16"/>
        <v>0.3</v>
      </c>
      <c r="I60" s="246">
        <f t="shared" si="32"/>
        <v>8.602294921875</v>
      </c>
      <c r="J60" s="246">
        <f t="shared" si="32"/>
        <v>0</v>
      </c>
      <c r="K60" s="246">
        <f t="shared" si="35"/>
        <v>8.602294921875</v>
      </c>
      <c r="L60" s="247"/>
      <c r="M60" s="351"/>
      <c r="N60" s="349"/>
      <c r="O60" s="349"/>
    </row>
    <row r="61" spans="1:15" ht="20">
      <c r="A61" s="241"/>
      <c r="B61" s="245" t="s">
        <v>398</v>
      </c>
      <c r="C61" s="244" t="s">
        <v>1176</v>
      </c>
      <c r="D61" s="242">
        <v>43684</v>
      </c>
      <c r="E61" s="246">
        <v>0</v>
      </c>
      <c r="F61" s="246">
        <v>0.1</v>
      </c>
      <c r="G61" s="246">
        <f t="shared" si="15"/>
        <v>6</v>
      </c>
      <c r="H61" s="246">
        <f t="shared" si="16"/>
        <v>0.1</v>
      </c>
      <c r="I61" s="246">
        <f>1044*8*E61*3600/1024/1024</f>
        <v>0</v>
      </c>
      <c r="J61" s="246">
        <f>1044*8*F61*3600/1024/1024</f>
        <v>2.867431640625</v>
      </c>
      <c r="K61" s="246">
        <f>I61+J61</f>
        <v>2.867431640625</v>
      </c>
      <c r="L61" s="247"/>
      <c r="M61" s="351"/>
      <c r="N61" s="349"/>
      <c r="O61" s="349"/>
    </row>
    <row r="62" spans="1:15" ht="40">
      <c r="A62" s="261" t="s">
        <v>522</v>
      </c>
      <c r="B62" s="245" t="s">
        <v>524</v>
      </c>
      <c r="C62" s="244" t="s">
        <v>1176</v>
      </c>
      <c r="D62" s="242">
        <v>43684</v>
      </c>
      <c r="E62" s="246">
        <v>0</v>
      </c>
      <c r="F62" s="246">
        <v>0.1</v>
      </c>
      <c r="G62" s="246">
        <f t="shared" si="15"/>
        <v>6</v>
      </c>
      <c r="H62" s="246">
        <f t="shared" si="16"/>
        <v>0.1</v>
      </c>
      <c r="I62" s="246"/>
      <c r="J62" s="246"/>
      <c r="K62" s="246"/>
      <c r="L62" s="247"/>
      <c r="M62" s="351"/>
      <c r="N62" s="349"/>
      <c r="O62" s="349"/>
    </row>
    <row r="63" spans="1:15">
      <c r="C63" s="78"/>
      <c r="D63" s="78"/>
      <c r="O63" s="349"/>
    </row>
    <row r="64" spans="1:15">
      <c r="O64" s="349"/>
    </row>
    <row r="65" spans="15:15">
      <c r="O65" s="349"/>
    </row>
    <row r="66" spans="15:15">
      <c r="O66" s="349"/>
    </row>
    <row r="67" spans="15:15">
      <c r="O67" s="349"/>
    </row>
    <row r="68" spans="15:15">
      <c r="O68" s="349"/>
    </row>
    <row r="69" spans="15:15">
      <c r="O69" s="349"/>
    </row>
    <row r="70" spans="15:15">
      <c r="O70" s="349"/>
    </row>
    <row r="71" spans="15:15">
      <c r="O71" s="349"/>
    </row>
    <row r="72" spans="15:15">
      <c r="O72" s="349"/>
    </row>
    <row r="73" spans="15:15">
      <c r="O73" s="349"/>
    </row>
    <row r="74" spans="15:15">
      <c r="O74" s="349"/>
    </row>
    <row r="75" spans="15:15">
      <c r="O75" s="349"/>
    </row>
    <row r="76" spans="15:15">
      <c r="O76" s="349"/>
    </row>
    <row r="77" spans="15:15">
      <c r="O77" s="349"/>
    </row>
  </sheetData>
  <mergeCells count="6">
    <mergeCell ref="A48:L48"/>
    <mergeCell ref="A3:B3"/>
    <mergeCell ref="E2:H2"/>
    <mergeCell ref="I2:K2"/>
    <mergeCell ref="A2:B2"/>
    <mergeCell ref="A34:L34"/>
  </mergeCells>
  <phoneticPr fontId="10"/>
  <pageMargins left="0.25" right="0.25" top="0.75" bottom="0.75" header="0.3" footer="0.3"/>
  <pageSetup paperSize="9" scale="1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S13"/>
  <sheetViews>
    <sheetView zoomScale="50" zoomScaleNormal="50" zoomScalePageLayoutView="75" workbookViewId="0">
      <selection activeCell="A14" sqref="A14:XFD16"/>
    </sheetView>
  </sheetViews>
  <sheetFormatPr defaultColWidth="8.83203125" defaultRowHeight="18"/>
  <cols>
    <col min="1" max="1" width="6.58203125" style="6" bestFit="1" customWidth="1"/>
    <col min="2" max="2" width="30.58203125" style="2" bestFit="1" customWidth="1"/>
    <col min="3" max="3" width="6.08203125" style="2" customWidth="1"/>
    <col min="4" max="4" width="11.75" style="19" customWidth="1"/>
    <col min="5" max="5" width="9.83203125" style="6" customWidth="1"/>
    <col min="6" max="6" width="9.08203125" style="6" customWidth="1"/>
    <col min="7" max="7" width="45.83203125" style="2" bestFit="1" customWidth="1"/>
    <col min="8" max="8" width="7.83203125" style="6" customWidth="1"/>
    <col min="9" max="9" width="8.08203125" style="6" customWidth="1"/>
    <col min="10" max="10" width="47.25" style="2" customWidth="1"/>
    <col min="11" max="11" width="11.83203125" style="2" customWidth="1"/>
    <col min="12" max="12" width="17.58203125" style="83" customWidth="1"/>
    <col min="13" max="13" width="26.08203125" style="83" customWidth="1"/>
    <col min="14" max="14" width="30.25" style="83" customWidth="1"/>
    <col min="15" max="15" width="25" style="2" customWidth="1"/>
    <col min="16" max="16384" width="8.83203125" style="2"/>
  </cols>
  <sheetData>
    <row r="1" spans="1:19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86" t="s">
        <v>515</v>
      </c>
      <c r="M1" s="86" t="s">
        <v>521</v>
      </c>
      <c r="N1" s="124" t="s">
        <v>484</v>
      </c>
      <c r="O1" s="126" t="s">
        <v>971</v>
      </c>
    </row>
    <row r="2" spans="1:19" ht="72">
      <c r="A2" s="132" t="s">
        <v>83</v>
      </c>
      <c r="B2" s="142" t="s">
        <v>137</v>
      </c>
      <c r="C2" s="143"/>
      <c r="D2" s="158"/>
      <c r="E2" s="144"/>
      <c r="F2" s="144"/>
      <c r="G2" s="143"/>
      <c r="H2" s="144"/>
      <c r="I2" s="144"/>
      <c r="J2" s="143" t="s">
        <v>136</v>
      </c>
      <c r="K2" s="143"/>
      <c r="L2" s="143"/>
      <c r="M2" s="143"/>
      <c r="N2" s="145"/>
      <c r="O2" s="146"/>
      <c r="P2" s="157"/>
      <c r="Q2" s="157"/>
    </row>
    <row r="3" spans="1:19" ht="36">
      <c r="A3" s="149">
        <v>1</v>
      </c>
      <c r="B3" s="148" t="s">
        <v>138</v>
      </c>
      <c r="C3" s="148"/>
      <c r="D3" s="149">
        <v>20</v>
      </c>
      <c r="E3" s="149">
        <v>0</v>
      </c>
      <c r="F3" s="149">
        <v>18</v>
      </c>
      <c r="G3" s="148" t="s">
        <v>863</v>
      </c>
      <c r="H3" s="314">
        <v>10</v>
      </c>
      <c r="I3" s="314" t="s">
        <v>62</v>
      </c>
      <c r="J3" s="148"/>
      <c r="K3" s="148"/>
      <c r="L3" s="148"/>
      <c r="M3" s="148"/>
      <c r="N3" s="150"/>
      <c r="O3" s="462" t="s">
        <v>978</v>
      </c>
      <c r="P3" s="157"/>
      <c r="Q3" s="157"/>
    </row>
    <row r="4" spans="1:19" ht="36">
      <c r="A4" s="139">
        <f>1+A3</f>
        <v>2</v>
      </c>
      <c r="B4" s="146" t="s">
        <v>139</v>
      </c>
      <c r="C4" s="146"/>
      <c r="D4" s="139">
        <v>30</v>
      </c>
      <c r="E4" s="139">
        <v>0</v>
      </c>
      <c r="F4" s="139">
        <v>18</v>
      </c>
      <c r="G4" s="146" t="s">
        <v>864</v>
      </c>
      <c r="H4" s="316">
        <v>10</v>
      </c>
      <c r="I4" s="316" t="s">
        <v>62</v>
      </c>
      <c r="J4" s="146"/>
      <c r="K4" s="146"/>
      <c r="L4" s="146"/>
      <c r="M4" s="146" t="s">
        <v>454</v>
      </c>
      <c r="N4" s="146" t="s">
        <v>468</v>
      </c>
      <c r="O4" s="463"/>
      <c r="P4" s="157"/>
      <c r="Q4" s="157"/>
    </row>
    <row r="5" spans="1:19" ht="36">
      <c r="A5" s="144">
        <f>1+A4</f>
        <v>3</v>
      </c>
      <c r="B5" s="143" t="s">
        <v>140</v>
      </c>
      <c r="C5" s="143"/>
      <c r="D5" s="144">
        <v>60</v>
      </c>
      <c r="E5" s="144">
        <v>0</v>
      </c>
      <c r="F5" s="144">
        <v>19</v>
      </c>
      <c r="G5" s="143" t="s">
        <v>865</v>
      </c>
      <c r="H5" s="315">
        <v>24</v>
      </c>
      <c r="I5" s="315" t="s">
        <v>62</v>
      </c>
      <c r="J5" s="143"/>
      <c r="K5" s="143"/>
      <c r="L5" s="143"/>
      <c r="M5" s="143" t="s">
        <v>454</v>
      </c>
      <c r="N5" s="145" t="s">
        <v>469</v>
      </c>
      <c r="O5" s="463"/>
      <c r="P5" s="157"/>
      <c r="Q5" s="157"/>
    </row>
    <row r="6" spans="1:19" s="83" customFormat="1">
      <c r="A6" s="144"/>
      <c r="B6" s="143"/>
      <c r="C6" s="143"/>
      <c r="D6" s="144"/>
      <c r="E6" s="144"/>
      <c r="F6" s="144"/>
      <c r="G6" s="143" t="s">
        <v>866</v>
      </c>
      <c r="H6" s="315">
        <v>543</v>
      </c>
      <c r="I6" s="315" t="s">
        <v>1122</v>
      </c>
      <c r="J6" s="143"/>
      <c r="K6" s="143"/>
      <c r="L6" s="143"/>
      <c r="M6" s="143"/>
      <c r="N6" s="145"/>
      <c r="O6" s="463"/>
      <c r="P6" s="157"/>
      <c r="Q6" s="157"/>
    </row>
    <row r="7" spans="1:19" ht="36">
      <c r="A7" s="144">
        <f>1+A5</f>
        <v>4</v>
      </c>
      <c r="B7" s="143" t="s">
        <v>141</v>
      </c>
      <c r="C7" s="143"/>
      <c r="D7" s="144">
        <v>80</v>
      </c>
      <c r="E7" s="144">
        <v>0</v>
      </c>
      <c r="F7" s="144">
        <v>19</v>
      </c>
      <c r="G7" s="143" t="s">
        <v>867</v>
      </c>
      <c r="H7" s="315">
        <v>18</v>
      </c>
      <c r="I7" s="315" t="s">
        <v>62</v>
      </c>
      <c r="J7" s="143"/>
      <c r="K7" s="143"/>
      <c r="L7" s="143"/>
      <c r="M7" s="143"/>
      <c r="N7" s="145"/>
      <c r="O7" s="463"/>
      <c r="P7" s="157"/>
      <c r="Q7" s="157"/>
    </row>
    <row r="8" spans="1:19" s="83" customFormat="1">
      <c r="A8" s="144"/>
      <c r="B8" s="143"/>
      <c r="C8" s="143"/>
      <c r="D8" s="144"/>
      <c r="E8" s="144"/>
      <c r="F8" s="144"/>
      <c r="G8" s="143" t="s">
        <v>868</v>
      </c>
      <c r="H8" s="315">
        <v>2</v>
      </c>
      <c r="I8" s="315" t="s">
        <v>1122</v>
      </c>
      <c r="J8" s="143"/>
      <c r="K8" s="143"/>
      <c r="L8" s="143"/>
      <c r="M8" s="143"/>
      <c r="N8" s="145"/>
      <c r="O8" s="463"/>
      <c r="P8" s="157"/>
      <c r="Q8" s="157"/>
    </row>
    <row r="9" spans="1:19" s="83" customFormat="1" ht="36">
      <c r="A9" s="144"/>
      <c r="B9" s="143"/>
      <c r="C9" s="143"/>
      <c r="D9" s="144"/>
      <c r="E9" s="144"/>
      <c r="F9" s="144"/>
      <c r="G9" s="143" t="s">
        <v>869</v>
      </c>
      <c r="H9" s="315">
        <v>43</v>
      </c>
      <c r="I9" s="315" t="s">
        <v>476</v>
      </c>
      <c r="J9" s="143"/>
      <c r="K9" s="143"/>
      <c r="L9" s="143"/>
      <c r="M9" s="143"/>
      <c r="N9" s="145"/>
      <c r="O9" s="463"/>
      <c r="P9" s="157"/>
      <c r="Q9" s="157"/>
    </row>
    <row r="10" spans="1:19" s="83" customFormat="1" ht="36">
      <c r="A10" s="144">
        <f>1+A7</f>
        <v>5</v>
      </c>
      <c r="B10" s="143" t="s">
        <v>659</v>
      </c>
      <c r="C10" s="143"/>
      <c r="D10" s="144">
        <v>80</v>
      </c>
      <c r="E10" s="144">
        <v>0</v>
      </c>
      <c r="F10" s="144">
        <v>19</v>
      </c>
      <c r="G10" s="143" t="s">
        <v>870</v>
      </c>
      <c r="H10" s="315">
        <v>6</v>
      </c>
      <c r="I10" s="315" t="s">
        <v>62</v>
      </c>
      <c r="J10" s="143"/>
      <c r="K10" s="143"/>
      <c r="L10" s="143"/>
      <c r="M10" s="143"/>
      <c r="N10" s="145"/>
      <c r="O10" s="464"/>
      <c r="P10" s="157"/>
      <c r="Q10" s="157"/>
    </row>
    <row r="11" spans="1:19" ht="18.399999999999999" customHeight="1">
      <c r="A11" s="479" t="s">
        <v>244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1"/>
    </row>
    <row r="12" spans="1:19" ht="54">
      <c r="A12" s="122">
        <v>6</v>
      </c>
      <c r="B12" s="43" t="s">
        <v>142</v>
      </c>
      <c r="C12" s="146"/>
      <c r="D12" s="139">
        <v>0</v>
      </c>
      <c r="E12" s="139">
        <v>120</v>
      </c>
      <c r="F12" s="139">
        <v>18</v>
      </c>
      <c r="G12" s="146" t="s">
        <v>1004</v>
      </c>
      <c r="H12" s="139">
        <v>137</v>
      </c>
      <c r="I12" s="139" t="s">
        <v>104</v>
      </c>
      <c r="J12" s="146" t="s">
        <v>554</v>
      </c>
      <c r="K12" s="146"/>
      <c r="L12" s="146"/>
      <c r="M12" s="146"/>
      <c r="N12" s="147" t="s">
        <v>467</v>
      </c>
      <c r="O12" s="163" t="s">
        <v>1005</v>
      </c>
      <c r="P12" s="157"/>
      <c r="Q12" s="157"/>
      <c r="R12" s="157"/>
      <c r="S12" s="157"/>
    </row>
    <row r="13" spans="1:19">
      <c r="C13" s="6"/>
      <c r="F13" s="2"/>
    </row>
  </sheetData>
  <mergeCells count="2">
    <mergeCell ref="O3:O10"/>
    <mergeCell ref="A11:O11"/>
  </mergeCells>
  <phoneticPr fontId="10"/>
  <conditionalFormatting sqref="O12">
    <cfRule type="expression" dxfId="24" priority="2">
      <formula>$A12="✓"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O19"/>
  <sheetViews>
    <sheetView zoomScale="85" zoomScaleNormal="85" workbookViewId="0">
      <selection activeCell="J16" sqref="J16"/>
    </sheetView>
  </sheetViews>
  <sheetFormatPr defaultColWidth="8.83203125" defaultRowHeight="18"/>
  <cols>
    <col min="1" max="1" width="6.08203125" style="6" bestFit="1" customWidth="1"/>
    <col min="2" max="2" width="30.58203125" style="2" bestFit="1" customWidth="1"/>
    <col min="3" max="3" width="13.58203125" style="2" customWidth="1"/>
    <col min="4" max="4" width="10.08203125" style="6" customWidth="1"/>
    <col min="5" max="5" width="9.83203125" style="6" customWidth="1"/>
    <col min="6" max="6" width="9.08203125" style="6" customWidth="1"/>
    <col min="7" max="7" width="44.83203125" style="2" bestFit="1" customWidth="1"/>
    <col min="8" max="9" width="8.08203125" style="6" customWidth="1"/>
    <col min="10" max="10" width="42.83203125" style="2" customWidth="1"/>
    <col min="11" max="11" width="12.08203125" style="2" customWidth="1"/>
    <col min="12" max="12" width="17.83203125" style="83" customWidth="1"/>
    <col min="13" max="13" width="10.08203125" style="83" customWidth="1"/>
    <col min="14" max="14" width="27.58203125" style="83" bestFit="1" customWidth="1"/>
    <col min="15" max="15" width="26.58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22.5">
      <c r="A2" s="164" t="s">
        <v>85</v>
      </c>
      <c r="B2" s="142" t="s">
        <v>86</v>
      </c>
      <c r="C2" s="143"/>
      <c r="D2" s="144"/>
      <c r="E2" s="144"/>
      <c r="F2" s="144"/>
      <c r="G2" s="143"/>
      <c r="H2" s="144"/>
      <c r="I2" s="144"/>
      <c r="J2" s="143"/>
      <c r="K2" s="143"/>
      <c r="L2" s="143"/>
      <c r="M2" s="143"/>
      <c r="N2" s="145"/>
      <c r="O2" s="82"/>
    </row>
    <row r="3" spans="1:15" ht="37" customHeight="1">
      <c r="A3" s="139">
        <v>1</v>
      </c>
      <c r="B3" s="146" t="s">
        <v>432</v>
      </c>
      <c r="C3" s="146"/>
      <c r="D3" s="139">
        <v>30</v>
      </c>
      <c r="E3" s="139">
        <v>0</v>
      </c>
      <c r="F3" s="139">
        <v>18</v>
      </c>
      <c r="G3" s="146" t="s">
        <v>871</v>
      </c>
      <c r="H3" s="316">
        <v>8</v>
      </c>
      <c r="I3" s="316" t="s">
        <v>62</v>
      </c>
      <c r="J3" s="146"/>
      <c r="K3" s="146"/>
      <c r="L3" s="146"/>
      <c r="M3" s="146"/>
      <c r="N3" s="147"/>
      <c r="O3" s="497" t="s">
        <v>979</v>
      </c>
    </row>
    <row r="4" spans="1:15" ht="36">
      <c r="A4" s="139">
        <f t="shared" ref="A4:A13" si="0">1+A3</f>
        <v>2</v>
      </c>
      <c r="B4" s="146" t="s">
        <v>433</v>
      </c>
      <c r="C4" s="146"/>
      <c r="D4" s="139">
        <v>30</v>
      </c>
      <c r="E4" s="139">
        <v>0</v>
      </c>
      <c r="F4" s="139">
        <v>18</v>
      </c>
      <c r="G4" s="146" t="s">
        <v>872</v>
      </c>
      <c r="H4" s="316">
        <v>5</v>
      </c>
      <c r="I4" s="316" t="s">
        <v>62</v>
      </c>
      <c r="J4" s="146"/>
      <c r="K4" s="146"/>
      <c r="L4" s="146"/>
      <c r="M4" s="146"/>
      <c r="N4" s="147"/>
      <c r="O4" s="498"/>
    </row>
    <row r="5" spans="1:15" s="83" customFormat="1">
      <c r="A5" s="139"/>
      <c r="B5" s="146"/>
      <c r="C5" s="146"/>
      <c r="D5" s="139"/>
      <c r="E5" s="139"/>
      <c r="F5" s="139"/>
      <c r="G5" s="146" t="s">
        <v>873</v>
      </c>
      <c r="H5" s="316">
        <v>2</v>
      </c>
      <c r="I5" s="316" t="s">
        <v>1122</v>
      </c>
      <c r="J5" s="146"/>
      <c r="K5" s="146"/>
      <c r="L5" s="146"/>
      <c r="M5" s="146"/>
      <c r="N5" s="147"/>
      <c r="O5" s="498"/>
    </row>
    <row r="6" spans="1:15" ht="36">
      <c r="A6" s="139">
        <f>1+A4</f>
        <v>3</v>
      </c>
      <c r="B6" s="146" t="s">
        <v>434</v>
      </c>
      <c r="C6" s="146"/>
      <c r="D6" s="139">
        <v>10</v>
      </c>
      <c r="E6" s="139">
        <v>0</v>
      </c>
      <c r="F6" s="139">
        <v>18</v>
      </c>
      <c r="G6" s="146" t="s">
        <v>874</v>
      </c>
      <c r="H6" s="316">
        <v>1</v>
      </c>
      <c r="I6" s="316" t="s">
        <v>62</v>
      </c>
      <c r="J6" s="146"/>
      <c r="K6" s="146"/>
      <c r="L6" s="146"/>
      <c r="M6" s="146"/>
      <c r="N6" s="147"/>
      <c r="O6" s="498"/>
    </row>
    <row r="7" spans="1:15" ht="36">
      <c r="A7" s="139">
        <f t="shared" si="0"/>
        <v>4</v>
      </c>
      <c r="B7" s="146" t="s">
        <v>438</v>
      </c>
      <c r="C7" s="146"/>
      <c r="D7" s="139">
        <v>10</v>
      </c>
      <c r="E7" s="139">
        <v>0</v>
      </c>
      <c r="F7" s="139">
        <v>18</v>
      </c>
      <c r="G7" s="146" t="s">
        <v>875</v>
      </c>
      <c r="H7" s="316">
        <v>5</v>
      </c>
      <c r="I7" s="316" t="s">
        <v>62</v>
      </c>
      <c r="J7" s="146"/>
      <c r="K7" s="146"/>
      <c r="L7" s="146"/>
      <c r="M7" s="146"/>
      <c r="N7" s="147" t="s">
        <v>470</v>
      </c>
      <c r="O7" s="499"/>
    </row>
    <row r="8" spans="1:15" ht="15" customHeight="1">
      <c r="A8" s="479" t="s">
        <v>244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1"/>
    </row>
    <row r="9" spans="1:15">
      <c r="A9" s="139">
        <f>1+A7</f>
        <v>5</v>
      </c>
      <c r="B9" s="146" t="s">
        <v>435</v>
      </c>
      <c r="C9" s="146"/>
      <c r="D9" s="139">
        <v>0</v>
      </c>
      <c r="E9" s="139">
        <v>10</v>
      </c>
      <c r="F9" s="139">
        <v>19</v>
      </c>
      <c r="G9" s="494" t="s">
        <v>1006</v>
      </c>
      <c r="H9" s="467">
        <v>49</v>
      </c>
      <c r="I9" s="467" t="s">
        <v>104</v>
      </c>
      <c r="J9" s="494" t="s">
        <v>160</v>
      </c>
      <c r="K9" s="494"/>
      <c r="L9" s="494"/>
      <c r="M9" s="494"/>
      <c r="N9" s="501" t="s">
        <v>471</v>
      </c>
      <c r="O9" s="500" t="s">
        <v>1007</v>
      </c>
    </row>
    <row r="10" spans="1:15" ht="36">
      <c r="A10" s="139">
        <f t="shared" si="0"/>
        <v>6</v>
      </c>
      <c r="B10" s="146" t="s">
        <v>436</v>
      </c>
      <c r="C10" s="146"/>
      <c r="D10" s="139">
        <v>0</v>
      </c>
      <c r="E10" s="139">
        <v>10</v>
      </c>
      <c r="F10" s="139">
        <v>19</v>
      </c>
      <c r="G10" s="495"/>
      <c r="H10" s="468"/>
      <c r="I10" s="468"/>
      <c r="J10" s="495"/>
      <c r="K10" s="495"/>
      <c r="L10" s="495"/>
      <c r="M10" s="495"/>
      <c r="N10" s="502"/>
      <c r="O10" s="500"/>
    </row>
    <row r="11" spans="1:15" ht="36">
      <c r="A11" s="139">
        <f t="shared" si="0"/>
        <v>7</v>
      </c>
      <c r="B11" s="146" t="s">
        <v>437</v>
      </c>
      <c r="C11" s="146"/>
      <c r="D11" s="139"/>
      <c r="E11" s="139">
        <v>30</v>
      </c>
      <c r="F11" s="139">
        <v>19</v>
      </c>
      <c r="G11" s="495"/>
      <c r="H11" s="468"/>
      <c r="I11" s="468"/>
      <c r="J11" s="495"/>
      <c r="K11" s="495"/>
      <c r="L11" s="495"/>
      <c r="M11" s="495"/>
      <c r="N11" s="502"/>
      <c r="O11" s="500"/>
    </row>
    <row r="12" spans="1:15" ht="36">
      <c r="A12" s="139">
        <f t="shared" si="0"/>
        <v>8</v>
      </c>
      <c r="B12" s="146" t="s">
        <v>159</v>
      </c>
      <c r="C12" s="146" t="s">
        <v>168</v>
      </c>
      <c r="D12" s="139">
        <v>0</v>
      </c>
      <c r="E12" s="139">
        <v>100</v>
      </c>
      <c r="F12" s="139">
        <v>19</v>
      </c>
      <c r="G12" s="495"/>
      <c r="H12" s="468"/>
      <c r="I12" s="468"/>
      <c r="J12" s="495"/>
      <c r="K12" s="495"/>
      <c r="L12" s="495"/>
      <c r="M12" s="495"/>
      <c r="N12" s="502"/>
      <c r="O12" s="500"/>
    </row>
    <row r="13" spans="1:15">
      <c r="A13" s="139">
        <f t="shared" si="0"/>
        <v>9</v>
      </c>
      <c r="B13" s="146" t="s">
        <v>118</v>
      </c>
      <c r="C13" s="146"/>
      <c r="D13" s="139">
        <v>0</v>
      </c>
      <c r="E13" s="139">
        <v>10</v>
      </c>
      <c r="F13" s="139">
        <v>19</v>
      </c>
      <c r="G13" s="496"/>
      <c r="H13" s="470"/>
      <c r="I13" s="470"/>
      <c r="J13" s="496"/>
      <c r="K13" s="496"/>
      <c r="L13" s="496"/>
      <c r="M13" s="496"/>
      <c r="N13" s="503"/>
      <c r="O13" s="500"/>
    </row>
    <row r="14" spans="1:15" ht="20.25" customHeight="1">
      <c r="O14" s="82"/>
    </row>
    <row r="15" spans="1:15" s="83" customFormat="1" ht="21" customHeight="1">
      <c r="A15" s="491" t="s">
        <v>1191</v>
      </c>
      <c r="B15" s="49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3"/>
    </row>
    <row r="16" spans="1:15" s="83" customFormat="1" ht="54">
      <c r="A16" s="373">
        <v>80</v>
      </c>
      <c r="B16" s="146" t="s">
        <v>1185</v>
      </c>
      <c r="C16" s="146"/>
      <c r="D16" s="373"/>
      <c r="E16" s="373"/>
      <c r="F16" s="373"/>
      <c r="G16" s="146" t="s">
        <v>1193</v>
      </c>
      <c r="H16" s="373">
        <v>4</v>
      </c>
      <c r="I16" s="373"/>
      <c r="J16" s="146"/>
      <c r="K16" s="146"/>
      <c r="L16" s="146"/>
      <c r="M16" s="146"/>
      <c r="N16" s="147"/>
      <c r="O16" s="146" t="s">
        <v>1192</v>
      </c>
    </row>
    <row r="17" spans="1:15" s="83" customFormat="1">
      <c r="A17" s="364"/>
      <c r="B17" s="365"/>
      <c r="C17" s="365"/>
      <c r="D17" s="366"/>
      <c r="E17" s="366"/>
      <c r="F17" s="366"/>
      <c r="G17" s="363"/>
      <c r="H17" s="366"/>
      <c r="I17" s="366"/>
      <c r="J17" s="365"/>
      <c r="K17" s="365"/>
      <c r="L17" s="365"/>
      <c r="M17" s="365"/>
      <c r="N17" s="363"/>
      <c r="O17" s="367"/>
    </row>
    <row r="18" spans="1:15" ht="21" customHeight="1">
      <c r="A18" s="491" t="s">
        <v>589</v>
      </c>
      <c r="B18" s="492"/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3"/>
    </row>
    <row r="19" spans="1:15" ht="54">
      <c r="A19" s="139">
        <v>99</v>
      </c>
      <c r="B19" s="146" t="s">
        <v>589</v>
      </c>
      <c r="C19" s="146"/>
      <c r="D19" s="139"/>
      <c r="E19" s="139"/>
      <c r="F19" s="139"/>
      <c r="G19" s="146" t="s">
        <v>876</v>
      </c>
      <c r="H19" s="139">
        <v>4</v>
      </c>
      <c r="I19" s="139"/>
      <c r="J19" s="146"/>
      <c r="K19" s="146"/>
      <c r="L19" s="146"/>
      <c r="M19" s="146"/>
      <c r="N19" s="147"/>
      <c r="O19" s="146" t="s">
        <v>996</v>
      </c>
    </row>
  </sheetData>
  <mergeCells count="13">
    <mergeCell ref="O3:O7"/>
    <mergeCell ref="A8:O8"/>
    <mergeCell ref="O9:O13"/>
    <mergeCell ref="L9:L13"/>
    <mergeCell ref="M9:M13"/>
    <mergeCell ref="N9:N13"/>
    <mergeCell ref="K9:K13"/>
    <mergeCell ref="A18:O18"/>
    <mergeCell ref="G9:G13"/>
    <mergeCell ref="H9:H13"/>
    <mergeCell ref="I9:I13"/>
    <mergeCell ref="J9:J13"/>
    <mergeCell ref="A15:O15"/>
  </mergeCells>
  <phoneticPr fontId="10"/>
  <conditionalFormatting sqref="O3 O17">
    <cfRule type="expression" dxfId="23" priority="2">
      <formula>$A3="✓"</formula>
    </cfRule>
  </conditionalFormatting>
  <conditionalFormatting sqref="O9">
    <cfRule type="expression" dxfId="22" priority="4">
      <formula>$A8="✓"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O14"/>
  <sheetViews>
    <sheetView zoomScale="70" zoomScaleNormal="70" zoomScalePageLayoutView="85" workbookViewId="0">
      <selection activeCell="A12" sqref="A12:XFD14"/>
    </sheetView>
  </sheetViews>
  <sheetFormatPr defaultColWidth="8.83203125" defaultRowHeight="18"/>
  <cols>
    <col min="1" max="1" width="6.08203125" style="6" bestFit="1" customWidth="1"/>
    <col min="2" max="2" width="30.58203125" style="2" bestFit="1" customWidth="1"/>
    <col min="3" max="3" width="16.83203125" style="2" customWidth="1"/>
    <col min="4" max="4" width="10.08203125" style="6" customWidth="1"/>
    <col min="5" max="5" width="9.83203125" style="6" customWidth="1"/>
    <col min="6" max="6" width="9.08203125" style="6" customWidth="1"/>
    <col min="7" max="7" width="42.58203125" style="2" bestFit="1" customWidth="1"/>
    <col min="8" max="9" width="8.08203125" style="6" customWidth="1"/>
    <col min="10" max="10" width="37.08203125" style="2" customWidth="1"/>
    <col min="11" max="11" width="36.58203125" style="2" customWidth="1"/>
    <col min="12" max="12" width="17.58203125" style="83" customWidth="1"/>
    <col min="13" max="13" width="10.08203125" style="83" customWidth="1"/>
    <col min="14" max="14" width="31.58203125" style="83" bestFit="1" customWidth="1"/>
    <col min="15" max="15" width="22.08203125" style="2" customWidth="1"/>
    <col min="16" max="16384" width="8.83203125" style="2"/>
  </cols>
  <sheetData>
    <row r="1" spans="1:15" s="24" customFormat="1" ht="54">
      <c r="A1" s="22" t="s">
        <v>431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22.5">
      <c r="A2" s="132" t="s">
        <v>87</v>
      </c>
      <c r="B2" s="142" t="s">
        <v>88</v>
      </c>
      <c r="C2" s="143"/>
      <c r="D2" s="144"/>
      <c r="E2" s="144"/>
      <c r="F2" s="144"/>
      <c r="G2" s="165"/>
      <c r="H2" s="144"/>
      <c r="I2" s="144"/>
      <c r="J2" s="143"/>
      <c r="K2" s="143"/>
      <c r="L2" s="143"/>
      <c r="M2" s="143"/>
      <c r="N2" s="145"/>
      <c r="O2" s="82"/>
    </row>
    <row r="3" spans="1:15" ht="36">
      <c r="A3" s="139">
        <v>1</v>
      </c>
      <c r="B3" s="146" t="s">
        <v>25</v>
      </c>
      <c r="C3" s="139"/>
      <c r="D3" s="139">
        <v>20</v>
      </c>
      <c r="E3" s="139">
        <v>0</v>
      </c>
      <c r="F3" s="166">
        <v>34</v>
      </c>
      <c r="G3" s="148" t="s">
        <v>569</v>
      </c>
      <c r="H3" s="167">
        <v>6</v>
      </c>
      <c r="I3" s="139" t="s">
        <v>62</v>
      </c>
      <c r="J3" s="146"/>
      <c r="K3" s="146"/>
      <c r="L3" s="146"/>
      <c r="M3" s="146"/>
      <c r="N3" s="147"/>
      <c r="O3" s="504" t="s">
        <v>980</v>
      </c>
    </row>
    <row r="4" spans="1:15">
      <c r="A4" s="139">
        <f t="shared" ref="A4:A10" si="0">1+A3</f>
        <v>2</v>
      </c>
      <c r="B4" s="146" t="s">
        <v>158</v>
      </c>
      <c r="C4" s="139"/>
      <c r="D4" s="139">
        <v>10</v>
      </c>
      <c r="E4" s="139">
        <v>0</v>
      </c>
      <c r="F4" s="166">
        <v>34</v>
      </c>
      <c r="G4" s="165"/>
      <c r="H4" s="167"/>
      <c r="I4" s="139"/>
      <c r="J4" s="146" t="s">
        <v>472</v>
      </c>
      <c r="K4" s="146"/>
      <c r="L4" s="146"/>
      <c r="M4" s="146"/>
      <c r="N4" s="147"/>
      <c r="O4" s="504"/>
    </row>
    <row r="5" spans="1:15">
      <c r="A5" s="139">
        <f t="shared" si="0"/>
        <v>3</v>
      </c>
      <c r="B5" s="146" t="s">
        <v>164</v>
      </c>
      <c r="C5" s="139"/>
      <c r="D5" s="139">
        <v>30</v>
      </c>
      <c r="E5" s="139">
        <v>0</v>
      </c>
      <c r="F5" s="166">
        <v>34</v>
      </c>
      <c r="G5" s="143"/>
      <c r="H5" s="167"/>
      <c r="I5" s="139"/>
      <c r="J5" s="146" t="s">
        <v>472</v>
      </c>
      <c r="K5" s="146"/>
      <c r="L5" s="146"/>
      <c r="M5" s="146"/>
      <c r="N5" s="147" t="s">
        <v>473</v>
      </c>
      <c r="O5" s="504"/>
    </row>
    <row r="6" spans="1:15" ht="15" customHeight="1">
      <c r="A6" s="479" t="s">
        <v>244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1"/>
    </row>
    <row r="7" spans="1:15">
      <c r="A7" s="139">
        <f>1+A5</f>
        <v>4</v>
      </c>
      <c r="B7" s="146" t="s">
        <v>165</v>
      </c>
      <c r="C7" s="139"/>
      <c r="D7" s="139">
        <v>0</v>
      </c>
      <c r="E7" s="139">
        <v>20</v>
      </c>
      <c r="F7" s="139">
        <v>34</v>
      </c>
      <c r="G7" s="500" t="s">
        <v>1008</v>
      </c>
      <c r="H7" s="500">
        <v>33</v>
      </c>
      <c r="I7" s="500" t="s">
        <v>104</v>
      </c>
      <c r="J7" s="500" t="s">
        <v>160</v>
      </c>
      <c r="K7" s="500"/>
      <c r="L7" s="500"/>
      <c r="M7" s="500"/>
      <c r="N7" s="505" t="s">
        <v>475</v>
      </c>
      <c r="O7" s="504" t="s">
        <v>1009</v>
      </c>
    </row>
    <row r="8" spans="1:15" ht="15" customHeight="1">
      <c r="A8" s="139">
        <f t="shared" si="0"/>
        <v>5</v>
      </c>
      <c r="B8" s="146" t="s">
        <v>166</v>
      </c>
      <c r="C8" s="139"/>
      <c r="D8" s="139">
        <v>0</v>
      </c>
      <c r="E8" s="139">
        <v>60</v>
      </c>
      <c r="F8" s="139">
        <v>34</v>
      </c>
      <c r="G8" s="500"/>
      <c r="H8" s="500"/>
      <c r="I8" s="500"/>
      <c r="J8" s="500"/>
      <c r="K8" s="500"/>
      <c r="L8" s="500"/>
      <c r="M8" s="500"/>
      <c r="N8" s="505"/>
      <c r="O8" s="504"/>
    </row>
    <row r="9" spans="1:15" ht="15" customHeight="1">
      <c r="A9" s="139">
        <f t="shared" si="0"/>
        <v>6</v>
      </c>
      <c r="B9" s="146" t="s">
        <v>164</v>
      </c>
      <c r="C9" s="139"/>
      <c r="D9" s="139">
        <v>0</v>
      </c>
      <c r="E9" s="139">
        <v>40</v>
      </c>
      <c r="F9" s="139">
        <v>34</v>
      </c>
      <c r="G9" s="500"/>
      <c r="H9" s="500"/>
      <c r="I9" s="500"/>
      <c r="J9" s="500"/>
      <c r="K9" s="500"/>
      <c r="L9" s="500"/>
      <c r="M9" s="500"/>
      <c r="N9" s="505"/>
      <c r="O9" s="504"/>
    </row>
    <row r="10" spans="1:15" ht="36">
      <c r="A10" s="139">
        <f t="shared" si="0"/>
        <v>7</v>
      </c>
      <c r="B10" s="146" t="s">
        <v>167</v>
      </c>
      <c r="C10" s="146" t="s">
        <v>168</v>
      </c>
      <c r="D10" s="139">
        <v>0</v>
      </c>
      <c r="E10" s="139">
        <v>100</v>
      </c>
      <c r="F10" s="139">
        <v>34</v>
      </c>
      <c r="G10" s="500"/>
      <c r="H10" s="500"/>
      <c r="I10" s="500"/>
      <c r="J10" s="500"/>
      <c r="K10" s="500"/>
      <c r="L10" s="500"/>
      <c r="M10" s="500"/>
      <c r="N10" s="505"/>
      <c r="O10" s="504"/>
    </row>
    <row r="11" spans="1:15">
      <c r="A11" s="139">
        <v>8</v>
      </c>
      <c r="B11" s="146" t="s">
        <v>474</v>
      </c>
      <c r="C11" s="139"/>
      <c r="D11" s="139">
        <v>0</v>
      </c>
      <c r="E11" s="139">
        <v>10</v>
      </c>
      <c r="F11" s="139">
        <v>34</v>
      </c>
      <c r="G11" s="500"/>
      <c r="H11" s="500"/>
      <c r="I11" s="500"/>
      <c r="J11" s="500"/>
      <c r="K11" s="500"/>
      <c r="L11" s="500"/>
      <c r="M11" s="500"/>
      <c r="N11" s="505"/>
      <c r="O11" s="504"/>
    </row>
    <row r="12" spans="1:15" s="83" customFormat="1">
      <c r="A12" s="364"/>
      <c r="B12" s="365"/>
      <c r="C12" s="365"/>
      <c r="D12" s="366"/>
      <c r="E12" s="366"/>
      <c r="F12" s="366"/>
      <c r="G12" s="363"/>
      <c r="H12" s="366"/>
      <c r="I12" s="366"/>
      <c r="J12" s="365"/>
      <c r="K12" s="365"/>
      <c r="L12" s="365"/>
      <c r="M12" s="365"/>
      <c r="N12" s="363"/>
      <c r="O12" s="367"/>
    </row>
    <row r="13" spans="1:15" ht="18.399999999999999" customHeight="1">
      <c r="A13" s="479" t="s">
        <v>589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1"/>
    </row>
    <row r="14" spans="1:15" ht="72">
      <c r="A14" s="122">
        <v>99</v>
      </c>
      <c r="B14" s="43" t="s">
        <v>702</v>
      </c>
      <c r="C14" s="146"/>
      <c r="D14" s="139"/>
      <c r="E14" s="139"/>
      <c r="F14" s="139"/>
      <c r="G14" s="146" t="s">
        <v>877</v>
      </c>
      <c r="H14" s="139">
        <v>4</v>
      </c>
      <c r="I14" s="139"/>
      <c r="J14" s="146"/>
      <c r="K14" s="146"/>
      <c r="L14" s="146"/>
      <c r="M14" s="146"/>
      <c r="N14" s="147"/>
      <c r="O14" s="130" t="s">
        <v>981</v>
      </c>
    </row>
  </sheetData>
  <mergeCells count="12">
    <mergeCell ref="O3:O5"/>
    <mergeCell ref="O7:O11"/>
    <mergeCell ref="L7:L11"/>
    <mergeCell ref="M7:M11"/>
    <mergeCell ref="N7:N11"/>
    <mergeCell ref="A6:O6"/>
    <mergeCell ref="A13:O13"/>
    <mergeCell ref="G7:G11"/>
    <mergeCell ref="H7:H11"/>
    <mergeCell ref="I7:I11"/>
    <mergeCell ref="J7:J11"/>
    <mergeCell ref="K7:K11"/>
  </mergeCells>
  <phoneticPr fontId="10"/>
  <conditionalFormatting sqref="O3 O12">
    <cfRule type="expression" dxfId="21" priority="4">
      <formula>$A3="✓"</formula>
    </cfRule>
  </conditionalFormatting>
  <conditionalFormatting sqref="O7">
    <cfRule type="expression" dxfId="20" priority="3">
      <formula>$A7="✓"</formula>
    </cfRule>
  </conditionalFormatting>
  <conditionalFormatting sqref="O14">
    <cfRule type="expression" dxfId="19" priority="2">
      <formula>$A14="✓"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O59"/>
  <sheetViews>
    <sheetView topLeftCell="A40" zoomScale="70" zoomScaleNormal="70" zoomScalePageLayoutView="85" workbookViewId="0">
      <selection activeCell="A57" sqref="A57:XFD59"/>
    </sheetView>
  </sheetViews>
  <sheetFormatPr defaultColWidth="8.83203125" defaultRowHeight="18"/>
  <cols>
    <col min="1" max="1" width="6.58203125" style="6" bestFit="1" customWidth="1"/>
    <col min="2" max="2" width="33" style="2" bestFit="1" customWidth="1"/>
    <col min="3" max="3" width="18.08203125" style="2" customWidth="1"/>
    <col min="4" max="4" width="10.25" style="6" customWidth="1"/>
    <col min="5" max="5" width="9.83203125" style="6" customWidth="1"/>
    <col min="6" max="6" width="9.08203125" style="6" customWidth="1"/>
    <col min="7" max="7" width="49.83203125" style="2" bestFit="1" customWidth="1"/>
    <col min="8" max="8" width="7.83203125" style="6" customWidth="1"/>
    <col min="9" max="9" width="8.08203125" style="6" customWidth="1"/>
    <col min="10" max="10" width="41.08203125" style="2" customWidth="1"/>
    <col min="11" max="11" width="23.25" style="2" customWidth="1"/>
    <col min="12" max="12" width="17.58203125" style="83" customWidth="1"/>
    <col min="13" max="13" width="15.08203125" style="83" customWidth="1"/>
    <col min="14" max="14" width="31.08203125" style="83" customWidth="1"/>
    <col min="15" max="15" width="28.83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126">
      <c r="A2" s="8" t="s">
        <v>89</v>
      </c>
      <c r="B2" s="7" t="s">
        <v>90</v>
      </c>
      <c r="C2" s="3" t="s">
        <v>173</v>
      </c>
      <c r="D2" s="4"/>
      <c r="E2" s="4"/>
      <c r="F2" s="4"/>
      <c r="G2" s="3"/>
      <c r="H2" s="4"/>
      <c r="I2" s="4"/>
      <c r="J2" s="3" t="s">
        <v>174</v>
      </c>
      <c r="K2" s="3"/>
      <c r="L2" s="84"/>
      <c r="M2" s="84"/>
      <c r="N2" s="127"/>
      <c r="O2" s="82"/>
    </row>
    <row r="3" spans="1:15" ht="18.399999999999999" customHeight="1">
      <c r="A3" s="479" t="s">
        <v>243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 s="83" customFormat="1" ht="36">
      <c r="A4" s="139">
        <v>0</v>
      </c>
      <c r="B4" s="146" t="s">
        <v>568</v>
      </c>
      <c r="C4" s="139"/>
      <c r="D4" s="168">
        <v>5</v>
      </c>
      <c r="E4" s="139">
        <v>0</v>
      </c>
      <c r="F4" s="139">
        <v>33</v>
      </c>
      <c r="G4" s="146" t="s">
        <v>878</v>
      </c>
      <c r="H4" s="139">
        <v>2</v>
      </c>
      <c r="I4" s="139" t="s">
        <v>62</v>
      </c>
      <c r="J4" s="146"/>
      <c r="K4" s="146"/>
      <c r="L4" s="146"/>
      <c r="M4" s="146"/>
      <c r="N4" s="147"/>
      <c r="O4" s="462" t="s">
        <v>982</v>
      </c>
    </row>
    <row r="5" spans="1:15" ht="36">
      <c r="A5" s="139">
        <v>1</v>
      </c>
      <c r="B5" s="146" t="s">
        <v>25</v>
      </c>
      <c r="C5" s="139"/>
      <c r="D5" s="168">
        <v>20</v>
      </c>
      <c r="E5" s="139">
        <v>0</v>
      </c>
      <c r="F5" s="139">
        <v>33</v>
      </c>
      <c r="G5" s="146" t="s">
        <v>879</v>
      </c>
      <c r="H5" s="139">
        <v>5</v>
      </c>
      <c r="I5" s="139" t="s">
        <v>62</v>
      </c>
      <c r="J5" s="146"/>
      <c r="K5" s="146"/>
      <c r="L5" s="146"/>
      <c r="M5" s="146"/>
      <c r="N5" s="147" t="s">
        <v>535</v>
      </c>
      <c r="O5" s="463"/>
    </row>
    <row r="6" spans="1:15" ht="36">
      <c r="A6" s="139">
        <f>1+A5</f>
        <v>2</v>
      </c>
      <c r="B6" s="146" t="s">
        <v>26</v>
      </c>
      <c r="C6" s="139"/>
      <c r="D6" s="168">
        <v>30</v>
      </c>
      <c r="E6" s="139">
        <v>0</v>
      </c>
      <c r="F6" s="139">
        <v>33</v>
      </c>
      <c r="G6" s="146" t="s">
        <v>880</v>
      </c>
      <c r="H6" s="139">
        <v>2</v>
      </c>
      <c r="I6" s="139" t="s">
        <v>62</v>
      </c>
      <c r="J6" s="146"/>
      <c r="K6" s="146"/>
      <c r="L6" s="146" t="s">
        <v>517</v>
      </c>
      <c r="M6" s="146"/>
      <c r="N6" s="147"/>
      <c r="O6" s="463"/>
    </row>
    <row r="7" spans="1:15" s="83" customFormat="1">
      <c r="A7" s="139"/>
      <c r="B7" s="146"/>
      <c r="C7" s="139"/>
      <c r="D7" s="168"/>
      <c r="E7" s="139"/>
      <c r="F7" s="139"/>
      <c r="G7" s="146" t="s">
        <v>881</v>
      </c>
      <c r="H7" s="139">
        <v>2</v>
      </c>
      <c r="I7" s="139"/>
      <c r="J7" s="146"/>
      <c r="K7" s="146"/>
      <c r="L7" s="146"/>
      <c r="M7" s="146"/>
      <c r="N7" s="147"/>
      <c r="O7" s="463"/>
    </row>
    <row r="8" spans="1:15" s="83" customFormat="1">
      <c r="A8" s="139"/>
      <c r="B8" s="146"/>
      <c r="C8" s="139"/>
      <c r="D8" s="168"/>
      <c r="E8" s="139"/>
      <c r="F8" s="139"/>
      <c r="G8" s="146" t="s">
        <v>882</v>
      </c>
      <c r="H8" s="139">
        <v>1</v>
      </c>
      <c r="I8" s="139"/>
      <c r="J8" s="146"/>
      <c r="K8" s="146"/>
      <c r="L8" s="146"/>
      <c r="M8" s="146"/>
      <c r="N8" s="147"/>
      <c r="O8" s="463"/>
    </row>
    <row r="9" spans="1:15" s="83" customFormat="1">
      <c r="A9" s="139"/>
      <c r="B9" s="146"/>
      <c r="C9" s="139"/>
      <c r="D9" s="168"/>
      <c r="E9" s="139"/>
      <c r="F9" s="139"/>
      <c r="G9" s="146" t="s">
        <v>883</v>
      </c>
      <c r="H9" s="139">
        <v>2</v>
      </c>
      <c r="I9" s="139"/>
      <c r="J9" s="146"/>
      <c r="K9" s="146"/>
      <c r="L9" s="146"/>
      <c r="M9" s="146"/>
      <c r="N9" s="147"/>
      <c r="O9" s="463"/>
    </row>
    <row r="10" spans="1:15" s="83" customFormat="1">
      <c r="A10" s="139"/>
      <c r="B10" s="146"/>
      <c r="C10" s="139"/>
      <c r="D10" s="168"/>
      <c r="E10" s="139"/>
      <c r="F10" s="139"/>
      <c r="G10" s="146" t="s">
        <v>884</v>
      </c>
      <c r="H10" s="139">
        <v>3</v>
      </c>
      <c r="I10" s="139"/>
      <c r="J10" s="146"/>
      <c r="K10" s="146"/>
      <c r="L10" s="146"/>
      <c r="M10" s="146"/>
      <c r="N10" s="147"/>
      <c r="O10" s="463"/>
    </row>
    <row r="11" spans="1:15" ht="36">
      <c r="A11" s="139">
        <f>1+A6</f>
        <v>3</v>
      </c>
      <c r="B11" s="146" t="s">
        <v>372</v>
      </c>
      <c r="C11" s="139"/>
      <c r="D11" s="168">
        <v>40</v>
      </c>
      <c r="E11" s="139">
        <v>0</v>
      </c>
      <c r="F11" s="139">
        <v>33</v>
      </c>
      <c r="G11" s="146" t="s">
        <v>885</v>
      </c>
      <c r="H11" s="139">
        <v>9</v>
      </c>
      <c r="I11" s="139" t="s">
        <v>62</v>
      </c>
      <c r="J11" s="146"/>
      <c r="K11" s="146"/>
      <c r="L11" s="146"/>
      <c r="M11" s="146"/>
      <c r="N11" s="147"/>
      <c r="O11" s="463"/>
    </row>
    <row r="12" spans="1:15" ht="36">
      <c r="A12" s="139">
        <f>1+A11</f>
        <v>4</v>
      </c>
      <c r="B12" s="146" t="s">
        <v>23</v>
      </c>
      <c r="C12" s="139"/>
      <c r="D12" s="168">
        <v>20</v>
      </c>
      <c r="E12" s="139">
        <v>0</v>
      </c>
      <c r="F12" s="139">
        <v>33</v>
      </c>
      <c r="G12" s="146" t="s">
        <v>886</v>
      </c>
      <c r="H12" s="139">
        <v>2</v>
      </c>
      <c r="I12" s="139" t="s">
        <v>62</v>
      </c>
      <c r="J12" s="146"/>
      <c r="K12" s="146"/>
      <c r="L12" s="146"/>
      <c r="M12" s="146"/>
      <c r="N12" s="147"/>
      <c r="O12" s="463"/>
    </row>
    <row r="13" spans="1:15" s="83" customFormat="1">
      <c r="A13" s="139"/>
      <c r="B13" s="146"/>
      <c r="C13" s="139"/>
      <c r="D13" s="168"/>
      <c r="E13" s="139"/>
      <c r="F13" s="139"/>
      <c r="G13" s="146" t="s">
        <v>887</v>
      </c>
      <c r="H13" s="139">
        <v>2</v>
      </c>
      <c r="I13" s="139"/>
      <c r="J13" s="146"/>
      <c r="K13" s="146"/>
      <c r="L13" s="146"/>
      <c r="M13" s="146"/>
      <c r="N13" s="147"/>
      <c r="O13" s="463"/>
    </row>
    <row r="14" spans="1:15" s="83" customFormat="1">
      <c r="A14" s="139"/>
      <c r="B14" s="146"/>
      <c r="C14" s="139"/>
      <c r="D14" s="168"/>
      <c r="E14" s="139"/>
      <c r="F14" s="139"/>
      <c r="G14" s="146" t="s">
        <v>888</v>
      </c>
      <c r="H14" s="139">
        <v>2</v>
      </c>
      <c r="I14" s="139"/>
      <c r="J14" s="146"/>
      <c r="K14" s="146"/>
      <c r="L14" s="146"/>
      <c r="M14" s="146"/>
      <c r="N14" s="147"/>
      <c r="O14" s="463"/>
    </row>
    <row r="15" spans="1:15" s="83" customFormat="1">
      <c r="A15" s="139"/>
      <c r="B15" s="146"/>
      <c r="C15" s="139"/>
      <c r="D15" s="168"/>
      <c r="E15" s="139"/>
      <c r="F15" s="139"/>
      <c r="G15" s="146" t="s">
        <v>889</v>
      </c>
      <c r="H15" s="139">
        <v>2</v>
      </c>
      <c r="I15" s="139"/>
      <c r="J15" s="146"/>
      <c r="K15" s="146"/>
      <c r="L15" s="146"/>
      <c r="M15" s="146"/>
      <c r="N15" s="147"/>
      <c r="O15" s="463"/>
    </row>
    <row r="16" spans="1:15" s="83" customFormat="1" ht="36">
      <c r="A16" s="139">
        <v>5</v>
      </c>
      <c r="B16" s="146" t="s">
        <v>376</v>
      </c>
      <c r="C16" s="139"/>
      <c r="D16" s="168">
        <v>10</v>
      </c>
      <c r="E16" s="139">
        <v>0</v>
      </c>
      <c r="F16" s="139">
        <v>33</v>
      </c>
      <c r="G16" s="146" t="s">
        <v>890</v>
      </c>
      <c r="H16" s="139">
        <v>1</v>
      </c>
      <c r="I16" s="139" t="s">
        <v>476</v>
      </c>
      <c r="J16" s="146"/>
      <c r="K16" s="146"/>
      <c r="L16" s="146"/>
      <c r="M16" s="146"/>
      <c r="N16" s="147" t="s">
        <v>533</v>
      </c>
      <c r="O16" s="463"/>
    </row>
    <row r="17" spans="1:15" s="83" customFormat="1">
      <c r="A17" s="139"/>
      <c r="B17" s="146"/>
      <c r="C17" s="139"/>
      <c r="D17" s="168"/>
      <c r="E17" s="139"/>
      <c r="F17" s="139"/>
      <c r="G17" s="146" t="s">
        <v>891</v>
      </c>
      <c r="H17" s="139">
        <v>3</v>
      </c>
      <c r="I17" s="139"/>
      <c r="J17" s="146"/>
      <c r="K17" s="146"/>
      <c r="L17" s="146"/>
      <c r="M17" s="146"/>
      <c r="N17" s="147"/>
      <c r="O17" s="464"/>
    </row>
    <row r="18" spans="1:15" ht="19.149999999999999" customHeight="1">
      <c r="A18" s="479" t="s">
        <v>401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1"/>
    </row>
    <row r="19" spans="1:15">
      <c r="A19" s="139">
        <v>6</v>
      </c>
      <c r="B19" s="146" t="s">
        <v>477</v>
      </c>
      <c r="C19" s="163" t="s">
        <v>478</v>
      </c>
      <c r="D19" s="168">
        <v>0</v>
      </c>
      <c r="E19" s="139">
        <v>5</v>
      </c>
      <c r="F19" s="139">
        <v>33</v>
      </c>
      <c r="G19" s="494" t="s">
        <v>1010</v>
      </c>
      <c r="H19" s="467">
        <v>92</v>
      </c>
      <c r="I19" s="494" t="s">
        <v>104</v>
      </c>
      <c r="J19" s="494" t="s">
        <v>160</v>
      </c>
      <c r="K19" s="494"/>
      <c r="L19" s="494"/>
      <c r="M19" s="494"/>
      <c r="N19" s="501" t="s">
        <v>534</v>
      </c>
      <c r="O19" s="462" t="s">
        <v>1011</v>
      </c>
    </row>
    <row r="20" spans="1:15">
      <c r="A20" s="139">
        <v>7</v>
      </c>
      <c r="B20" s="146" t="s">
        <v>29</v>
      </c>
      <c r="C20" s="146" t="s">
        <v>180</v>
      </c>
      <c r="D20" s="139">
        <v>0</v>
      </c>
      <c r="E20" s="139">
        <v>20</v>
      </c>
      <c r="F20" s="139">
        <v>33</v>
      </c>
      <c r="G20" s="495"/>
      <c r="H20" s="468"/>
      <c r="I20" s="495"/>
      <c r="J20" s="495"/>
      <c r="K20" s="495"/>
      <c r="L20" s="495"/>
      <c r="M20" s="495"/>
      <c r="N20" s="502"/>
      <c r="O20" s="463"/>
    </row>
    <row r="21" spans="1:15">
      <c r="A21" s="139">
        <v>8</v>
      </c>
      <c r="B21" s="146" t="s">
        <v>30</v>
      </c>
      <c r="C21" s="146" t="s">
        <v>181</v>
      </c>
      <c r="D21" s="139">
        <v>0</v>
      </c>
      <c r="E21" s="139">
        <v>34</v>
      </c>
      <c r="F21" s="139">
        <v>33</v>
      </c>
      <c r="G21" s="495"/>
      <c r="H21" s="468"/>
      <c r="I21" s="495"/>
      <c r="J21" s="495"/>
      <c r="K21" s="495"/>
      <c r="L21" s="495"/>
      <c r="M21" s="495"/>
      <c r="N21" s="502"/>
      <c r="O21" s="463"/>
    </row>
    <row r="22" spans="1:15" ht="72">
      <c r="A22" s="139">
        <f>1+A21</f>
        <v>9</v>
      </c>
      <c r="B22" s="146" t="s">
        <v>556</v>
      </c>
      <c r="C22" s="146" t="s">
        <v>182</v>
      </c>
      <c r="D22" s="139">
        <v>0</v>
      </c>
      <c r="E22" s="139">
        <v>173</v>
      </c>
      <c r="F22" s="139">
        <v>33</v>
      </c>
      <c r="G22" s="495"/>
      <c r="H22" s="468"/>
      <c r="I22" s="495"/>
      <c r="J22" s="495"/>
      <c r="K22" s="495"/>
      <c r="L22" s="495"/>
      <c r="M22" s="495"/>
      <c r="N22" s="502"/>
      <c r="O22" s="463"/>
    </row>
    <row r="23" spans="1:15" ht="36">
      <c r="A23" s="139">
        <f>1+A22</f>
        <v>10</v>
      </c>
      <c r="B23" s="146" t="s">
        <v>175</v>
      </c>
      <c r="C23" s="146" t="s">
        <v>184</v>
      </c>
      <c r="D23" s="139">
        <v>0</v>
      </c>
      <c r="E23" s="139">
        <v>233</v>
      </c>
      <c r="F23" s="139">
        <v>33</v>
      </c>
      <c r="G23" s="495"/>
      <c r="H23" s="468"/>
      <c r="I23" s="495"/>
      <c r="J23" s="495"/>
      <c r="K23" s="495"/>
      <c r="L23" s="495"/>
      <c r="M23" s="495"/>
      <c r="N23" s="502"/>
      <c r="O23" s="463"/>
    </row>
    <row r="24" spans="1:15">
      <c r="A24" s="139">
        <f>1+A23</f>
        <v>11</v>
      </c>
      <c r="B24" s="146" t="s">
        <v>32</v>
      </c>
      <c r="C24" s="146" t="s">
        <v>183</v>
      </c>
      <c r="D24" s="139">
        <v>0</v>
      </c>
      <c r="E24" s="139">
        <v>5</v>
      </c>
      <c r="F24" s="139">
        <v>33</v>
      </c>
      <c r="G24" s="495"/>
      <c r="H24" s="468"/>
      <c r="I24" s="495"/>
      <c r="J24" s="495"/>
      <c r="K24" s="495"/>
      <c r="L24" s="495"/>
      <c r="M24" s="495"/>
      <c r="N24" s="502"/>
      <c r="O24" s="463"/>
    </row>
    <row r="25" spans="1:15">
      <c r="A25" s="139">
        <f>1+A24</f>
        <v>12</v>
      </c>
      <c r="B25" s="146" t="s">
        <v>376</v>
      </c>
      <c r="C25" s="146" t="s">
        <v>377</v>
      </c>
      <c r="D25" s="139">
        <v>0</v>
      </c>
      <c r="E25" s="139">
        <v>5</v>
      </c>
      <c r="F25" s="139">
        <v>33</v>
      </c>
      <c r="G25" s="496"/>
      <c r="H25" s="470"/>
      <c r="I25" s="496"/>
      <c r="J25" s="496"/>
      <c r="K25" s="496"/>
      <c r="L25" s="496"/>
      <c r="M25" s="496"/>
      <c r="N25" s="503"/>
      <c r="O25" s="464"/>
    </row>
    <row r="26" spans="1:15" ht="18.399999999999999" customHeight="1">
      <c r="A26" s="509" t="s">
        <v>176</v>
      </c>
      <c r="B26" s="510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1"/>
    </row>
    <row r="27" spans="1:15" s="83" customFormat="1" ht="36">
      <c r="A27" s="139">
        <v>0</v>
      </c>
      <c r="B27" s="146" t="s">
        <v>567</v>
      </c>
      <c r="C27" s="139"/>
      <c r="D27" s="168">
        <v>5</v>
      </c>
      <c r="E27" s="139">
        <v>0</v>
      </c>
      <c r="F27" s="139">
        <v>38</v>
      </c>
      <c r="G27" s="146"/>
      <c r="H27" s="139">
        <v>2</v>
      </c>
      <c r="I27" s="139" t="s">
        <v>62</v>
      </c>
      <c r="J27" s="146"/>
      <c r="K27" s="146"/>
      <c r="L27" s="146"/>
      <c r="M27" s="146"/>
      <c r="N27" s="147"/>
      <c r="O27" s="146"/>
    </row>
    <row r="28" spans="1:15" s="36" customFormat="1" ht="36">
      <c r="A28" s="139">
        <v>13</v>
      </c>
      <c r="B28" s="146" t="s">
        <v>375</v>
      </c>
      <c r="C28" s="146"/>
      <c r="D28" s="139">
        <v>25</v>
      </c>
      <c r="E28" s="139">
        <v>0</v>
      </c>
      <c r="F28" s="139">
        <v>64</v>
      </c>
      <c r="G28" s="237" t="s">
        <v>570</v>
      </c>
      <c r="H28" s="139">
        <v>5</v>
      </c>
      <c r="I28" s="139" t="s">
        <v>62</v>
      </c>
      <c r="J28" s="146"/>
      <c r="K28" s="146"/>
      <c r="L28" s="146"/>
      <c r="M28" s="146"/>
      <c r="N28" s="147" t="s">
        <v>535</v>
      </c>
      <c r="O28" s="146"/>
    </row>
    <row r="29" spans="1:15" ht="36">
      <c r="A29" s="139">
        <f t="shared" ref="A29:A43" si="0">1+A28</f>
        <v>14</v>
      </c>
      <c r="B29" s="146" t="s">
        <v>27</v>
      </c>
      <c r="C29" s="146"/>
      <c r="D29" s="139">
        <v>30</v>
      </c>
      <c r="E29" s="139">
        <v>0</v>
      </c>
      <c r="F29" s="139">
        <v>64</v>
      </c>
      <c r="G29" s="237" t="s">
        <v>571</v>
      </c>
      <c r="H29" s="139" t="s">
        <v>24</v>
      </c>
      <c r="I29" s="139" t="s">
        <v>62</v>
      </c>
      <c r="J29" s="146"/>
      <c r="K29" s="146"/>
      <c r="L29" s="146" t="s">
        <v>462</v>
      </c>
      <c r="M29" s="148"/>
      <c r="N29" s="147"/>
      <c r="O29" s="146"/>
    </row>
    <row r="30" spans="1:15" ht="36">
      <c r="A30" s="139">
        <f t="shared" si="0"/>
        <v>15</v>
      </c>
      <c r="B30" s="146" t="s">
        <v>499</v>
      </c>
      <c r="C30" s="146"/>
      <c r="D30" s="139">
        <v>60</v>
      </c>
      <c r="E30" s="139">
        <v>0</v>
      </c>
      <c r="F30" s="139">
        <v>64</v>
      </c>
      <c r="G30" s="237" t="s">
        <v>572</v>
      </c>
      <c r="H30" s="139" t="s">
        <v>24</v>
      </c>
      <c r="I30" s="139" t="s">
        <v>62</v>
      </c>
      <c r="J30" s="146"/>
      <c r="K30" s="146"/>
      <c r="L30" s="146" t="s">
        <v>462</v>
      </c>
      <c r="M30" s="146" t="s">
        <v>486</v>
      </c>
      <c r="N30" s="147"/>
      <c r="O30" s="146"/>
    </row>
    <row r="31" spans="1:15">
      <c r="A31" s="139">
        <f t="shared" si="0"/>
        <v>16</v>
      </c>
      <c r="B31" s="146" t="s">
        <v>3</v>
      </c>
      <c r="C31" s="146"/>
      <c r="D31" s="139">
        <v>20</v>
      </c>
      <c r="E31" s="139">
        <v>0</v>
      </c>
      <c r="F31" s="139">
        <v>64</v>
      </c>
      <c r="G31" s="237"/>
      <c r="H31" s="139"/>
      <c r="I31" s="139"/>
      <c r="J31" s="146"/>
      <c r="K31" s="146"/>
      <c r="L31" s="146" t="s">
        <v>462</v>
      </c>
      <c r="M31" s="146"/>
      <c r="N31" s="147"/>
      <c r="O31" s="146"/>
    </row>
    <row r="32" spans="1:15" ht="36">
      <c r="A32" s="169">
        <f>1+A31</f>
        <v>17</v>
      </c>
      <c r="B32" s="165" t="s">
        <v>500</v>
      </c>
      <c r="C32" s="148"/>
      <c r="D32" s="149">
        <v>60</v>
      </c>
      <c r="E32" s="149">
        <v>0</v>
      </c>
      <c r="F32" s="149">
        <v>64</v>
      </c>
      <c r="G32" s="237" t="s">
        <v>573</v>
      </c>
      <c r="H32" s="169" t="s">
        <v>24</v>
      </c>
      <c r="I32" s="169" t="s">
        <v>62</v>
      </c>
      <c r="J32" s="165"/>
      <c r="K32" s="165"/>
      <c r="L32" s="165" t="s">
        <v>462</v>
      </c>
      <c r="M32" s="148" t="s">
        <v>486</v>
      </c>
      <c r="N32" s="170"/>
      <c r="O32" s="148"/>
    </row>
    <row r="33" spans="1:15">
      <c r="A33" s="139">
        <f t="shared" si="0"/>
        <v>18</v>
      </c>
      <c r="B33" s="146" t="s">
        <v>5</v>
      </c>
      <c r="C33" s="146"/>
      <c r="D33" s="139">
        <v>20</v>
      </c>
      <c r="E33" s="139">
        <v>0</v>
      </c>
      <c r="F33" s="139">
        <v>64</v>
      </c>
      <c r="G33" s="238"/>
      <c r="H33" s="139"/>
      <c r="I33" s="139"/>
      <c r="J33" s="146"/>
      <c r="K33" s="146"/>
      <c r="L33" s="146" t="s">
        <v>462</v>
      </c>
      <c r="M33" s="146"/>
      <c r="N33" s="146"/>
      <c r="O33" s="146"/>
    </row>
    <row r="34" spans="1:15" ht="36">
      <c r="A34" s="139">
        <v>19</v>
      </c>
      <c r="B34" s="146" t="s">
        <v>498</v>
      </c>
      <c r="C34" s="146"/>
      <c r="D34" s="139">
        <v>10</v>
      </c>
      <c r="E34" s="139">
        <v>0</v>
      </c>
      <c r="F34" s="139">
        <v>64</v>
      </c>
      <c r="G34" s="238" t="s">
        <v>574</v>
      </c>
      <c r="H34" s="139" t="s">
        <v>466</v>
      </c>
      <c r="I34" s="139" t="s">
        <v>476</v>
      </c>
      <c r="J34" s="146"/>
      <c r="K34" s="146"/>
      <c r="L34" s="146"/>
      <c r="M34" s="146"/>
      <c r="N34" s="146" t="s">
        <v>505</v>
      </c>
      <c r="O34" s="146"/>
    </row>
    <row r="35" spans="1:15" ht="36">
      <c r="A35" s="144">
        <v>20</v>
      </c>
      <c r="B35" s="143" t="s">
        <v>501</v>
      </c>
      <c r="C35" s="144"/>
      <c r="D35" s="144">
        <v>60</v>
      </c>
      <c r="E35" s="144">
        <v>0</v>
      </c>
      <c r="F35" s="144">
        <v>65</v>
      </c>
      <c r="G35" s="239" t="s">
        <v>575</v>
      </c>
      <c r="H35" s="144" t="s">
        <v>24</v>
      </c>
      <c r="I35" s="144" t="s">
        <v>62</v>
      </c>
      <c r="J35" s="143"/>
      <c r="K35" s="143"/>
      <c r="L35" s="143" t="s">
        <v>462</v>
      </c>
      <c r="M35" s="143" t="s">
        <v>486</v>
      </c>
      <c r="N35" s="145" t="s">
        <v>506</v>
      </c>
      <c r="O35" s="143"/>
    </row>
    <row r="36" spans="1:15">
      <c r="A36" s="139">
        <f t="shared" si="0"/>
        <v>21</v>
      </c>
      <c r="B36" s="146" t="s">
        <v>7</v>
      </c>
      <c r="C36" s="139"/>
      <c r="D36" s="139">
        <v>20</v>
      </c>
      <c r="E36" s="139">
        <v>0</v>
      </c>
      <c r="F36" s="139">
        <v>65</v>
      </c>
      <c r="G36" s="238"/>
      <c r="H36" s="139"/>
      <c r="I36" s="139"/>
      <c r="J36" s="146"/>
      <c r="K36" s="146"/>
      <c r="L36" s="146" t="s">
        <v>462</v>
      </c>
      <c r="M36" s="146"/>
      <c r="N36" s="147"/>
      <c r="O36" s="146"/>
    </row>
    <row r="37" spans="1:15" ht="36">
      <c r="A37" s="144">
        <f t="shared" si="0"/>
        <v>22</v>
      </c>
      <c r="B37" s="143" t="s">
        <v>502</v>
      </c>
      <c r="C37" s="144"/>
      <c r="D37" s="144">
        <v>60</v>
      </c>
      <c r="E37" s="144">
        <v>0</v>
      </c>
      <c r="F37" s="139">
        <v>65</v>
      </c>
      <c r="G37" s="239" t="s">
        <v>576</v>
      </c>
      <c r="H37" s="144" t="s">
        <v>24</v>
      </c>
      <c r="I37" s="144" t="s">
        <v>62</v>
      </c>
      <c r="J37" s="143"/>
      <c r="K37" s="143"/>
      <c r="L37" s="143" t="s">
        <v>462</v>
      </c>
      <c r="M37" s="146" t="s">
        <v>486</v>
      </c>
      <c r="N37" s="145"/>
      <c r="O37" s="146"/>
    </row>
    <row r="38" spans="1:15">
      <c r="A38" s="139">
        <f>1+A37</f>
        <v>23</v>
      </c>
      <c r="B38" s="146" t="s">
        <v>9</v>
      </c>
      <c r="C38" s="139"/>
      <c r="D38" s="139">
        <v>20</v>
      </c>
      <c r="E38" s="139">
        <v>0</v>
      </c>
      <c r="F38" s="139">
        <v>65</v>
      </c>
      <c r="G38" s="238"/>
      <c r="H38" s="139"/>
      <c r="I38" s="139"/>
      <c r="J38" s="146"/>
      <c r="K38" s="146"/>
      <c r="L38" s="146" t="s">
        <v>462</v>
      </c>
      <c r="M38" s="146"/>
      <c r="N38" s="147"/>
      <c r="O38" s="146"/>
    </row>
    <row r="39" spans="1:15" ht="36">
      <c r="A39" s="144">
        <f>1+A38</f>
        <v>24</v>
      </c>
      <c r="B39" s="143" t="s">
        <v>503</v>
      </c>
      <c r="C39" s="144"/>
      <c r="D39" s="139">
        <v>60</v>
      </c>
      <c r="E39" s="139">
        <v>0</v>
      </c>
      <c r="F39" s="139">
        <v>65</v>
      </c>
      <c r="G39" s="239" t="s">
        <v>577</v>
      </c>
      <c r="H39" s="144" t="s">
        <v>24</v>
      </c>
      <c r="I39" s="144" t="s">
        <v>62</v>
      </c>
      <c r="J39" s="143"/>
      <c r="K39" s="143"/>
      <c r="L39" s="143" t="s">
        <v>462</v>
      </c>
      <c r="M39" s="146" t="s">
        <v>486</v>
      </c>
      <c r="N39" s="145"/>
      <c r="O39" s="146"/>
    </row>
    <row r="40" spans="1:15">
      <c r="A40" s="139">
        <f t="shared" si="0"/>
        <v>25</v>
      </c>
      <c r="B40" s="146" t="s">
        <v>11</v>
      </c>
      <c r="C40" s="139"/>
      <c r="D40" s="139">
        <v>20</v>
      </c>
      <c r="E40" s="139">
        <v>0</v>
      </c>
      <c r="F40" s="139">
        <v>65</v>
      </c>
      <c r="G40" s="237"/>
      <c r="H40" s="139"/>
      <c r="I40" s="139"/>
      <c r="J40" s="146"/>
      <c r="K40" s="146"/>
      <c r="L40" s="146" t="s">
        <v>462</v>
      </c>
      <c r="M40" s="146"/>
      <c r="N40" s="147"/>
      <c r="O40" s="146"/>
    </row>
    <row r="41" spans="1:15" ht="36">
      <c r="A41" s="139">
        <f t="shared" si="0"/>
        <v>26</v>
      </c>
      <c r="B41" s="146" t="s">
        <v>504</v>
      </c>
      <c r="C41" s="139"/>
      <c r="D41" s="139">
        <v>40</v>
      </c>
      <c r="E41" s="139">
        <v>0</v>
      </c>
      <c r="F41" s="139">
        <v>65</v>
      </c>
      <c r="G41" s="237" t="s">
        <v>578</v>
      </c>
      <c r="H41" s="139" t="s">
        <v>24</v>
      </c>
      <c r="I41" s="139" t="s">
        <v>62</v>
      </c>
      <c r="J41" s="146"/>
      <c r="K41" s="146"/>
      <c r="L41" s="146" t="s">
        <v>462</v>
      </c>
      <c r="M41" s="146" t="s">
        <v>486</v>
      </c>
      <c r="N41" s="147"/>
      <c r="O41" s="146"/>
    </row>
    <row r="42" spans="1:15">
      <c r="A42" s="139">
        <f t="shared" si="0"/>
        <v>27</v>
      </c>
      <c r="B42" s="146" t="s">
        <v>13</v>
      </c>
      <c r="C42" s="139"/>
      <c r="D42" s="139">
        <v>20</v>
      </c>
      <c r="E42" s="139">
        <v>0</v>
      </c>
      <c r="F42" s="139">
        <v>65</v>
      </c>
      <c r="G42" s="237"/>
      <c r="H42" s="139"/>
      <c r="I42" s="139"/>
      <c r="J42" s="146"/>
      <c r="K42" s="146"/>
      <c r="L42" s="146" t="s">
        <v>462</v>
      </c>
      <c r="M42" s="146"/>
      <c r="N42" s="147"/>
      <c r="O42" s="146"/>
    </row>
    <row r="43" spans="1:15" ht="36">
      <c r="A43" s="139">
        <f t="shared" si="0"/>
        <v>28</v>
      </c>
      <c r="B43" s="146" t="s">
        <v>14</v>
      </c>
      <c r="C43" s="139"/>
      <c r="D43" s="139">
        <v>20</v>
      </c>
      <c r="E43" s="139">
        <v>0</v>
      </c>
      <c r="F43" s="139">
        <v>65</v>
      </c>
      <c r="G43" s="237" t="s">
        <v>579</v>
      </c>
      <c r="H43" s="139" t="s">
        <v>24</v>
      </c>
      <c r="I43" s="139" t="s">
        <v>62</v>
      </c>
      <c r="J43" s="146"/>
      <c r="K43" s="146"/>
      <c r="L43" s="146" t="s">
        <v>462</v>
      </c>
      <c r="M43" s="143" t="s">
        <v>486</v>
      </c>
      <c r="N43" s="147"/>
      <c r="O43" s="146"/>
    </row>
    <row r="44" spans="1:15" ht="18.399999999999999" customHeight="1">
      <c r="A44" s="509" t="s">
        <v>179</v>
      </c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1"/>
    </row>
    <row r="45" spans="1:15" ht="36">
      <c r="A45" s="85">
        <v>29</v>
      </c>
      <c r="B45" s="82" t="s">
        <v>15</v>
      </c>
      <c r="C45" s="85"/>
      <c r="D45" s="77">
        <v>60</v>
      </c>
      <c r="E45" s="77">
        <v>0</v>
      </c>
      <c r="F45" s="77">
        <v>65</v>
      </c>
      <c r="G45" s="234" t="s">
        <v>580</v>
      </c>
      <c r="H45" s="5" t="s">
        <v>24</v>
      </c>
      <c r="I45" s="5" t="s">
        <v>62</v>
      </c>
      <c r="J45" s="1"/>
      <c r="K45" s="1"/>
      <c r="L45" s="82" t="s">
        <v>462</v>
      </c>
      <c r="M45" s="82" t="s">
        <v>486</v>
      </c>
      <c r="N45" s="128"/>
      <c r="O45" s="82"/>
    </row>
    <row r="46" spans="1:15">
      <c r="A46" s="123">
        <f>1+A45</f>
        <v>30</v>
      </c>
      <c r="B46" s="82" t="s">
        <v>16</v>
      </c>
      <c r="C46" s="123"/>
      <c r="D46" s="122">
        <v>20</v>
      </c>
      <c r="E46" s="122">
        <v>0</v>
      </c>
      <c r="F46" s="122">
        <v>65</v>
      </c>
      <c r="G46" s="235"/>
      <c r="H46" s="123"/>
      <c r="I46" s="123"/>
      <c r="J46" s="82"/>
      <c r="K46" s="82"/>
      <c r="L46" s="82" t="s">
        <v>462</v>
      </c>
      <c r="M46" s="82"/>
      <c r="N46" s="82"/>
      <c r="O46" s="82"/>
    </row>
    <row r="47" spans="1:15" ht="36">
      <c r="A47" s="123">
        <f>1+A46</f>
        <v>31</v>
      </c>
      <c r="B47" s="82" t="s">
        <v>17</v>
      </c>
      <c r="C47" s="123"/>
      <c r="D47" s="122">
        <v>30</v>
      </c>
      <c r="E47" s="122">
        <v>0</v>
      </c>
      <c r="F47" s="122">
        <v>65</v>
      </c>
      <c r="G47" s="235" t="s">
        <v>581</v>
      </c>
      <c r="H47" s="123" t="s">
        <v>24</v>
      </c>
      <c r="I47" s="123" t="s">
        <v>62</v>
      </c>
      <c r="J47" s="82"/>
      <c r="K47" s="82"/>
      <c r="L47" s="82" t="s">
        <v>462</v>
      </c>
      <c r="M47" s="82" t="s">
        <v>486</v>
      </c>
      <c r="N47" s="82"/>
      <c r="O47" s="82"/>
    </row>
    <row r="48" spans="1:15">
      <c r="A48" s="123">
        <f>1+A47</f>
        <v>32</v>
      </c>
      <c r="B48" s="82" t="s">
        <v>18</v>
      </c>
      <c r="C48" s="123"/>
      <c r="D48" s="122">
        <v>20</v>
      </c>
      <c r="E48" s="122">
        <v>0</v>
      </c>
      <c r="F48" s="122">
        <v>65</v>
      </c>
      <c r="G48" s="235"/>
      <c r="H48" s="123"/>
      <c r="I48" s="123"/>
      <c r="J48" s="82"/>
      <c r="K48" s="82"/>
      <c r="L48" s="82" t="s">
        <v>462</v>
      </c>
      <c r="M48" s="82"/>
      <c r="N48" s="82"/>
      <c r="O48" s="82"/>
    </row>
    <row r="49" spans="1:15" ht="36">
      <c r="A49" s="123">
        <f>1+A48</f>
        <v>33</v>
      </c>
      <c r="B49" s="82" t="s">
        <v>19</v>
      </c>
      <c r="C49" s="123"/>
      <c r="D49" s="122">
        <v>20</v>
      </c>
      <c r="E49" s="122">
        <v>0</v>
      </c>
      <c r="F49" s="122">
        <v>65</v>
      </c>
      <c r="G49" s="235" t="s">
        <v>582</v>
      </c>
      <c r="H49" s="123" t="s">
        <v>24</v>
      </c>
      <c r="I49" s="123" t="s">
        <v>62</v>
      </c>
      <c r="J49" s="82"/>
      <c r="K49" s="82"/>
      <c r="L49" s="82" t="s">
        <v>462</v>
      </c>
      <c r="M49" s="82" t="s">
        <v>486</v>
      </c>
      <c r="N49" s="82"/>
      <c r="O49" s="82"/>
    </row>
    <row r="50" spans="1:15" ht="36">
      <c r="A50" s="123">
        <v>34</v>
      </c>
      <c r="B50" s="82" t="s">
        <v>498</v>
      </c>
      <c r="C50" s="123"/>
      <c r="D50" s="122">
        <v>10</v>
      </c>
      <c r="E50" s="122">
        <v>0</v>
      </c>
      <c r="F50" s="122">
        <v>65</v>
      </c>
      <c r="G50" s="235" t="s">
        <v>583</v>
      </c>
      <c r="H50" s="123" t="s">
        <v>466</v>
      </c>
      <c r="I50" s="123" t="s">
        <v>476</v>
      </c>
      <c r="J50" s="82"/>
      <c r="K50" s="82"/>
      <c r="L50" s="82"/>
      <c r="M50" s="82"/>
      <c r="N50" s="82" t="s">
        <v>507</v>
      </c>
      <c r="O50" s="82"/>
    </row>
    <row r="51" spans="1:15" ht="36">
      <c r="A51" s="76">
        <v>35</v>
      </c>
      <c r="B51" s="84" t="s">
        <v>20</v>
      </c>
      <c r="C51" s="76"/>
      <c r="D51" s="55">
        <v>30</v>
      </c>
      <c r="E51" s="55">
        <v>0</v>
      </c>
      <c r="F51" s="55">
        <v>66</v>
      </c>
      <c r="G51" s="236" t="s">
        <v>584</v>
      </c>
      <c r="H51" s="76" t="s">
        <v>24</v>
      </c>
      <c r="I51" s="76" t="s">
        <v>62</v>
      </c>
      <c r="J51" s="84"/>
      <c r="K51" s="84"/>
      <c r="L51" s="84" t="s">
        <v>462</v>
      </c>
      <c r="M51" s="84" t="s">
        <v>486</v>
      </c>
      <c r="N51" s="127" t="s">
        <v>506</v>
      </c>
      <c r="O51" s="125"/>
    </row>
    <row r="52" spans="1:15" ht="18.399999999999999" customHeight="1">
      <c r="A52" s="479" t="s">
        <v>378</v>
      </c>
      <c r="B52" s="480"/>
      <c r="C52" s="480"/>
      <c r="D52" s="480"/>
      <c r="E52" s="480"/>
      <c r="F52" s="480"/>
      <c r="G52" s="480"/>
      <c r="H52" s="480"/>
      <c r="I52" s="480"/>
      <c r="J52" s="480"/>
      <c r="K52" s="480"/>
      <c r="L52" s="480"/>
      <c r="M52" s="480"/>
      <c r="N52" s="480"/>
      <c r="O52" s="481"/>
    </row>
    <row r="53" spans="1:15" ht="36">
      <c r="A53" s="353">
        <v>36</v>
      </c>
      <c r="B53" s="43" t="s">
        <v>379</v>
      </c>
      <c r="C53" s="353"/>
      <c r="D53" s="356">
        <v>120</v>
      </c>
      <c r="E53" s="356">
        <v>0</v>
      </c>
      <c r="F53" s="356">
        <v>66</v>
      </c>
      <c r="G53" s="506" t="s">
        <v>585</v>
      </c>
      <c r="H53" s="467" t="s">
        <v>24</v>
      </c>
      <c r="I53" s="467" t="s">
        <v>591</v>
      </c>
      <c r="J53" s="467"/>
      <c r="K53" s="494" t="s">
        <v>537</v>
      </c>
      <c r="L53" s="43" t="s">
        <v>462</v>
      </c>
      <c r="M53" s="43"/>
      <c r="N53" s="147"/>
      <c r="O53" s="146"/>
    </row>
    <row r="54" spans="1:15" ht="36">
      <c r="A54" s="91">
        <v>37</v>
      </c>
      <c r="B54" s="45" t="s">
        <v>380</v>
      </c>
      <c r="C54" s="91"/>
      <c r="D54" s="355">
        <v>150</v>
      </c>
      <c r="E54" s="355">
        <v>0</v>
      </c>
      <c r="F54" s="355">
        <v>66</v>
      </c>
      <c r="G54" s="507"/>
      <c r="H54" s="468"/>
      <c r="I54" s="468"/>
      <c r="J54" s="468"/>
      <c r="K54" s="495"/>
      <c r="L54" s="45" t="s">
        <v>462</v>
      </c>
      <c r="M54" s="45"/>
      <c r="N54" s="145"/>
      <c r="O54" s="146"/>
    </row>
    <row r="55" spans="1:15">
      <c r="A55" s="91">
        <v>38</v>
      </c>
      <c r="B55" s="45" t="s">
        <v>376</v>
      </c>
      <c r="C55" s="91" t="s">
        <v>377</v>
      </c>
      <c r="D55" s="355">
        <v>10</v>
      </c>
      <c r="E55" s="355">
        <v>0</v>
      </c>
      <c r="F55" s="355">
        <v>66</v>
      </c>
      <c r="G55" s="508"/>
      <c r="H55" s="470"/>
      <c r="I55" s="470"/>
      <c r="J55" s="470"/>
      <c r="K55" s="496"/>
      <c r="L55" s="354"/>
      <c r="M55" s="146"/>
      <c r="N55" s="147" t="s">
        <v>533</v>
      </c>
      <c r="O55" s="146"/>
    </row>
    <row r="56" spans="1:15" s="83" customFormat="1">
      <c r="A56" s="357"/>
      <c r="B56" s="226"/>
      <c r="C56" s="357"/>
      <c r="D56" s="358"/>
      <c r="E56" s="358"/>
      <c r="F56" s="358"/>
      <c r="G56" s="359"/>
      <c r="H56" s="357"/>
      <c r="I56" s="357"/>
      <c r="J56" s="357"/>
      <c r="K56" s="360"/>
      <c r="L56" s="361"/>
      <c r="M56" s="361"/>
      <c r="N56" s="362"/>
      <c r="O56" s="226"/>
    </row>
    <row r="57" spans="1:15" s="83" customFormat="1" ht="18.399999999999999" customHeight="1">
      <c r="A57" s="512" t="s">
        <v>592</v>
      </c>
      <c r="B57" s="513"/>
      <c r="C57" s="513"/>
      <c r="D57" s="513"/>
      <c r="E57" s="513"/>
      <c r="F57" s="513"/>
      <c r="G57" s="513"/>
      <c r="H57" s="513"/>
      <c r="I57" s="513"/>
      <c r="J57" s="513"/>
      <c r="K57" s="513"/>
      <c r="L57" s="513"/>
      <c r="M57" s="513"/>
      <c r="N57" s="513"/>
      <c r="O57" s="514"/>
    </row>
    <row r="58" spans="1:15" s="36" customFormat="1" ht="59.15" customHeight="1">
      <c r="A58" s="356">
        <v>99</v>
      </c>
      <c r="B58" s="146" t="s">
        <v>589</v>
      </c>
      <c r="C58" s="146"/>
      <c r="D58" s="356"/>
      <c r="E58" s="356"/>
      <c r="F58" s="356" t="s">
        <v>590</v>
      </c>
      <c r="G58" s="146" t="s">
        <v>1184</v>
      </c>
      <c r="H58" s="356">
        <v>1</v>
      </c>
      <c r="I58" s="146" t="s">
        <v>591</v>
      </c>
      <c r="J58" s="146"/>
      <c r="K58" s="146"/>
      <c r="L58" s="146"/>
      <c r="M58" s="146"/>
      <c r="N58" s="147"/>
      <c r="O58" s="146" t="s">
        <v>983</v>
      </c>
    </row>
    <row r="59" spans="1:15">
      <c r="A59" s="156"/>
      <c r="B59" s="157"/>
      <c r="C59" s="157"/>
      <c r="D59" s="156"/>
      <c r="E59" s="156"/>
      <c r="F59" s="156"/>
      <c r="G59" s="157"/>
      <c r="H59" s="156"/>
      <c r="I59" s="156"/>
      <c r="J59" s="157"/>
      <c r="K59" s="157"/>
      <c r="L59" s="157"/>
      <c r="M59" s="157"/>
      <c r="N59" s="157"/>
      <c r="O59" s="157"/>
    </row>
  </sheetData>
  <mergeCells count="21">
    <mergeCell ref="A52:O52"/>
    <mergeCell ref="A57:O57"/>
    <mergeCell ref="L19:L25"/>
    <mergeCell ref="M19:M25"/>
    <mergeCell ref="N19:N25"/>
    <mergeCell ref="A3:O3"/>
    <mergeCell ref="A18:O18"/>
    <mergeCell ref="O4:O17"/>
    <mergeCell ref="O19:O25"/>
    <mergeCell ref="G53:G55"/>
    <mergeCell ref="H53:H55"/>
    <mergeCell ref="I53:I55"/>
    <mergeCell ref="J53:J55"/>
    <mergeCell ref="K53:K55"/>
    <mergeCell ref="G19:G25"/>
    <mergeCell ref="H19:H25"/>
    <mergeCell ref="I19:I25"/>
    <mergeCell ref="J19:J25"/>
    <mergeCell ref="K19:K25"/>
    <mergeCell ref="A26:O26"/>
    <mergeCell ref="A44:O44"/>
  </mergeCells>
  <phoneticPr fontId="10"/>
  <conditionalFormatting sqref="O4">
    <cfRule type="expression" dxfId="18" priority="16">
      <formula>$A4="✓"</formula>
    </cfRule>
  </conditionalFormatting>
  <conditionalFormatting sqref="O19">
    <cfRule type="expression" dxfId="17" priority="2">
      <formula>$A19="✓"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O29"/>
  <sheetViews>
    <sheetView topLeftCell="D10" zoomScale="70" zoomScaleNormal="70" workbookViewId="0">
      <selection activeCell="O27" sqref="O27"/>
    </sheetView>
  </sheetViews>
  <sheetFormatPr defaultColWidth="8.83203125" defaultRowHeight="18"/>
  <cols>
    <col min="1" max="1" width="6.08203125" style="6" bestFit="1" customWidth="1"/>
    <col min="2" max="2" width="32.58203125" style="2" bestFit="1" customWidth="1"/>
    <col min="3" max="3" width="26.25" style="2" customWidth="1"/>
    <col min="4" max="4" width="12.58203125" style="6" customWidth="1"/>
    <col min="5" max="5" width="9.83203125" style="6" customWidth="1"/>
    <col min="6" max="6" width="11.58203125" style="6" customWidth="1"/>
    <col min="7" max="7" width="43.08203125" style="2" bestFit="1" customWidth="1"/>
    <col min="8" max="8" width="10.58203125" style="6" customWidth="1"/>
    <col min="9" max="9" width="12.58203125" style="6" customWidth="1"/>
    <col min="10" max="10" width="48" style="2" customWidth="1"/>
    <col min="11" max="11" width="12.08203125" style="2" customWidth="1"/>
    <col min="12" max="12" width="17.83203125" style="83" customWidth="1"/>
    <col min="13" max="13" width="15.08203125" style="83" customWidth="1"/>
    <col min="14" max="14" width="16.08203125" style="83" bestFit="1" customWidth="1"/>
    <col min="15" max="15" width="24.7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90">
      <c r="A2" s="8" t="s">
        <v>91</v>
      </c>
      <c r="B2" s="7" t="s">
        <v>284</v>
      </c>
      <c r="C2" s="3" t="s">
        <v>245</v>
      </c>
      <c r="D2" s="4"/>
      <c r="E2" s="4"/>
      <c r="F2" s="4"/>
      <c r="G2" s="3"/>
      <c r="H2" s="4"/>
      <c r="I2" s="4"/>
      <c r="J2" s="3" t="s">
        <v>246</v>
      </c>
      <c r="K2" s="3"/>
      <c r="L2" s="84"/>
      <c r="M2" s="84"/>
      <c r="N2" s="127"/>
      <c r="O2" s="82"/>
    </row>
    <row r="3" spans="1:15" ht="15" customHeight="1">
      <c r="A3" s="479" t="s">
        <v>247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>
      <c r="A4" s="122">
        <v>1</v>
      </c>
      <c r="B4" s="43" t="s">
        <v>185</v>
      </c>
      <c r="C4" s="122"/>
      <c r="D4" s="122">
        <v>10</v>
      </c>
      <c r="E4" s="122">
        <v>0</v>
      </c>
      <c r="F4" s="139">
        <v>33</v>
      </c>
      <c r="G4" s="146" t="s">
        <v>892</v>
      </c>
      <c r="H4" s="122">
        <v>4</v>
      </c>
      <c r="I4" s="122" t="s">
        <v>62</v>
      </c>
      <c r="J4" s="146"/>
      <c r="K4" s="146"/>
      <c r="L4" s="146"/>
      <c r="M4" s="146"/>
      <c r="N4" s="147"/>
      <c r="O4" s="462" t="s">
        <v>984</v>
      </c>
    </row>
    <row r="5" spans="1:15">
      <c r="A5" s="122">
        <v>2</v>
      </c>
      <c r="B5" s="43" t="s">
        <v>479</v>
      </c>
      <c r="C5" s="122"/>
      <c r="D5" s="122">
        <v>40</v>
      </c>
      <c r="E5" s="122">
        <v>0</v>
      </c>
      <c r="F5" s="139">
        <v>33</v>
      </c>
      <c r="G5" s="146" t="s">
        <v>893</v>
      </c>
      <c r="H5" s="122">
        <v>3</v>
      </c>
      <c r="I5" s="122" t="s">
        <v>62</v>
      </c>
      <c r="J5" s="146"/>
      <c r="K5" s="146"/>
      <c r="L5" s="146"/>
      <c r="M5" s="146"/>
      <c r="N5" s="147"/>
      <c r="O5" s="463"/>
    </row>
    <row r="6" spans="1:15" s="83" customFormat="1">
      <c r="A6" s="122"/>
      <c r="B6" s="43"/>
      <c r="C6" s="122"/>
      <c r="D6" s="122"/>
      <c r="E6" s="122"/>
      <c r="F6" s="139"/>
      <c r="G6" s="146" t="s">
        <v>894</v>
      </c>
      <c r="H6" s="122">
        <v>3</v>
      </c>
      <c r="I6" s="122"/>
      <c r="J6" s="146"/>
      <c r="K6" s="146"/>
      <c r="L6" s="146"/>
      <c r="M6" s="146"/>
      <c r="N6" s="147"/>
      <c r="O6" s="463"/>
    </row>
    <row r="7" spans="1:15" s="83" customFormat="1">
      <c r="A7" s="122"/>
      <c r="B7" s="43"/>
      <c r="C7" s="122"/>
      <c r="D7" s="122"/>
      <c r="E7" s="122"/>
      <c r="F7" s="139"/>
      <c r="G7" s="146" t="s">
        <v>895</v>
      </c>
      <c r="H7" s="122">
        <v>18</v>
      </c>
      <c r="I7" s="122"/>
      <c r="J7" s="146"/>
      <c r="K7" s="146"/>
      <c r="L7" s="146"/>
      <c r="M7" s="146"/>
      <c r="N7" s="147"/>
      <c r="O7" s="463"/>
    </row>
    <row r="8" spans="1:15">
      <c r="A8" s="122">
        <v>3</v>
      </c>
      <c r="B8" s="43" t="s">
        <v>189</v>
      </c>
      <c r="C8" s="122"/>
      <c r="D8" s="122">
        <v>10</v>
      </c>
      <c r="E8" s="122">
        <v>0</v>
      </c>
      <c r="F8" s="139">
        <v>33</v>
      </c>
      <c r="G8" s="146" t="s">
        <v>896</v>
      </c>
      <c r="H8" s="122">
        <v>3</v>
      </c>
      <c r="I8" s="122" t="s">
        <v>62</v>
      </c>
      <c r="J8" s="146"/>
      <c r="K8" s="146"/>
      <c r="L8" s="146"/>
      <c r="M8" s="146"/>
      <c r="N8" s="147"/>
      <c r="O8" s="463"/>
    </row>
    <row r="9" spans="1:15">
      <c r="A9" s="122">
        <v>4</v>
      </c>
      <c r="B9" s="43" t="s">
        <v>190</v>
      </c>
      <c r="C9" s="122"/>
      <c r="D9" s="122">
        <v>15</v>
      </c>
      <c r="E9" s="122">
        <v>0</v>
      </c>
      <c r="F9" s="139">
        <v>33</v>
      </c>
      <c r="G9" s="148" t="s">
        <v>897</v>
      </c>
      <c r="H9" s="122">
        <v>1</v>
      </c>
      <c r="I9" s="122" t="s">
        <v>62</v>
      </c>
      <c r="J9" s="146"/>
      <c r="K9" s="146"/>
      <c r="L9" s="146"/>
      <c r="M9" s="146"/>
      <c r="N9" s="147"/>
      <c r="O9" s="463"/>
    </row>
    <row r="10" spans="1:15">
      <c r="A10" s="122">
        <v>5</v>
      </c>
      <c r="B10" s="43" t="s">
        <v>192</v>
      </c>
      <c r="C10" s="122"/>
      <c r="D10" s="122">
        <v>10</v>
      </c>
      <c r="E10" s="122">
        <v>0</v>
      </c>
      <c r="F10" s="139">
        <v>33</v>
      </c>
      <c r="G10" s="148" t="s">
        <v>898</v>
      </c>
      <c r="H10" s="122">
        <v>1</v>
      </c>
      <c r="I10" s="122" t="s">
        <v>62</v>
      </c>
      <c r="J10" s="146"/>
      <c r="K10" s="146"/>
      <c r="L10" s="146"/>
      <c r="M10" s="146"/>
      <c r="N10" s="147"/>
      <c r="O10" s="463"/>
    </row>
    <row r="11" spans="1:15">
      <c r="A11" s="122">
        <v>6</v>
      </c>
      <c r="B11" s="43" t="s">
        <v>193</v>
      </c>
      <c r="C11" s="122"/>
      <c r="D11" s="122">
        <v>5</v>
      </c>
      <c r="E11" s="122">
        <v>0</v>
      </c>
      <c r="F11" s="139">
        <v>33</v>
      </c>
      <c r="G11" s="148" t="s">
        <v>899</v>
      </c>
      <c r="H11" s="122">
        <v>1</v>
      </c>
      <c r="I11" s="122" t="s">
        <v>62</v>
      </c>
      <c r="J11" s="146"/>
      <c r="K11" s="146"/>
      <c r="L11" s="146"/>
      <c r="M11" s="146"/>
      <c r="N11" s="147"/>
      <c r="O11" s="463"/>
    </row>
    <row r="12" spans="1:15">
      <c r="A12" s="122">
        <v>7</v>
      </c>
      <c r="B12" s="43" t="s">
        <v>480</v>
      </c>
      <c r="C12" s="122"/>
      <c r="D12" s="122">
        <v>5</v>
      </c>
      <c r="E12" s="122">
        <v>0</v>
      </c>
      <c r="F12" s="139">
        <v>33</v>
      </c>
      <c r="G12" s="148" t="s">
        <v>900</v>
      </c>
      <c r="H12" s="122">
        <v>4</v>
      </c>
      <c r="I12" s="122" t="s">
        <v>62</v>
      </c>
      <c r="J12" s="146"/>
      <c r="K12" s="146"/>
      <c r="L12" s="146"/>
      <c r="M12" s="146"/>
      <c r="N12" s="147"/>
      <c r="O12" s="464"/>
    </row>
    <row r="13" spans="1:15" ht="15" customHeight="1">
      <c r="A13" s="479" t="s">
        <v>253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1"/>
    </row>
    <row r="14" spans="1:15" s="31" customFormat="1">
      <c r="A14" s="394">
        <v>8</v>
      </c>
      <c r="B14" s="390" t="s">
        <v>536</v>
      </c>
      <c r="C14" s="547"/>
      <c r="D14" s="394">
        <v>10</v>
      </c>
      <c r="E14" s="394">
        <v>0</v>
      </c>
      <c r="F14" s="394">
        <v>72</v>
      </c>
      <c r="G14" s="398" t="s">
        <v>1324</v>
      </c>
      <c r="H14" s="394" t="s">
        <v>24</v>
      </c>
      <c r="I14" s="394" t="s">
        <v>62</v>
      </c>
      <c r="J14" s="547"/>
      <c r="K14" s="547"/>
      <c r="L14" s="547"/>
      <c r="M14" s="547"/>
      <c r="N14" s="548"/>
      <c r="O14" s="550" t="s">
        <v>1386</v>
      </c>
    </row>
    <row r="15" spans="1:15" s="31" customFormat="1">
      <c r="A15" s="394" t="s">
        <v>1323</v>
      </c>
      <c r="B15" s="390" t="s">
        <v>479</v>
      </c>
      <c r="C15" s="547"/>
      <c r="D15" s="394">
        <v>30</v>
      </c>
      <c r="E15" s="394">
        <v>0</v>
      </c>
      <c r="F15" s="394">
        <v>72</v>
      </c>
      <c r="G15" s="549"/>
      <c r="H15" s="394" t="s">
        <v>24</v>
      </c>
      <c r="I15" s="394" t="s">
        <v>62</v>
      </c>
      <c r="J15" s="547"/>
      <c r="K15" s="547"/>
      <c r="L15" s="547"/>
      <c r="M15" s="547"/>
      <c r="N15" s="548"/>
      <c r="O15" s="551"/>
    </row>
    <row r="16" spans="1:15">
      <c r="A16" s="394">
        <v>9</v>
      </c>
      <c r="B16" s="390" t="s">
        <v>481</v>
      </c>
      <c r="C16" s="394"/>
      <c r="D16" s="394">
        <v>15</v>
      </c>
      <c r="E16" s="394">
        <v>0</v>
      </c>
      <c r="F16" s="394">
        <v>72</v>
      </c>
      <c r="G16" s="398" t="s">
        <v>1325</v>
      </c>
      <c r="H16" s="394" t="s">
        <v>24</v>
      </c>
      <c r="I16" s="394" t="s">
        <v>62</v>
      </c>
      <c r="J16" s="390"/>
      <c r="K16" s="390"/>
      <c r="L16" s="390" t="s">
        <v>462</v>
      </c>
      <c r="M16" s="390"/>
      <c r="N16" s="399"/>
      <c r="O16" s="551"/>
    </row>
    <row r="17" spans="1:15">
      <c r="A17" s="394">
        <f t="shared" ref="A17:A22" si="0">A16+1</f>
        <v>10</v>
      </c>
      <c r="B17" s="390" t="s">
        <v>482</v>
      </c>
      <c r="C17" s="394"/>
      <c r="D17" s="394">
        <v>60</v>
      </c>
      <c r="E17" s="394">
        <v>0</v>
      </c>
      <c r="F17" s="394">
        <v>72</v>
      </c>
      <c r="G17" s="398" t="s">
        <v>1326</v>
      </c>
      <c r="H17" s="394" t="s">
        <v>24</v>
      </c>
      <c r="I17" s="394" t="s">
        <v>62</v>
      </c>
      <c r="J17" s="390"/>
      <c r="K17" s="390"/>
      <c r="L17" s="390" t="s">
        <v>462</v>
      </c>
      <c r="M17" s="390"/>
      <c r="N17" s="399"/>
      <c r="O17" s="551"/>
    </row>
    <row r="18" spans="1:15">
      <c r="A18" s="394" t="s">
        <v>1323</v>
      </c>
      <c r="B18" s="390" t="s">
        <v>189</v>
      </c>
      <c r="C18" s="394"/>
      <c r="D18" s="394">
        <v>20</v>
      </c>
      <c r="E18" s="394">
        <v>0</v>
      </c>
      <c r="F18" s="394">
        <v>72</v>
      </c>
      <c r="G18" s="398" t="s">
        <v>1323</v>
      </c>
      <c r="H18" s="394" t="s">
        <v>24</v>
      </c>
      <c r="I18" s="394" t="s">
        <v>62</v>
      </c>
      <c r="J18" s="390"/>
      <c r="K18" s="390"/>
      <c r="L18" s="390" t="s">
        <v>462</v>
      </c>
      <c r="M18" s="390"/>
      <c r="N18" s="399"/>
      <c r="O18" s="551"/>
    </row>
    <row r="19" spans="1:15">
      <c r="A19" s="394">
        <v>11</v>
      </c>
      <c r="B19" s="390" t="s">
        <v>190</v>
      </c>
      <c r="C19" s="394"/>
      <c r="D19" s="394">
        <v>15</v>
      </c>
      <c r="E19" s="394">
        <v>0</v>
      </c>
      <c r="F19" s="394">
        <v>72</v>
      </c>
      <c r="G19" s="398" t="s">
        <v>1327</v>
      </c>
      <c r="H19" s="394" t="s">
        <v>24</v>
      </c>
      <c r="I19" s="394" t="s">
        <v>62</v>
      </c>
      <c r="J19" s="390"/>
      <c r="K19" s="390"/>
      <c r="L19" s="390" t="s">
        <v>462</v>
      </c>
      <c r="M19" s="390"/>
      <c r="N19" s="399"/>
      <c r="O19" s="551"/>
    </row>
    <row r="20" spans="1:15">
      <c r="A20" s="394" t="s">
        <v>1323</v>
      </c>
      <c r="B20" s="390" t="s">
        <v>192</v>
      </c>
      <c r="C20" s="394"/>
      <c r="D20" s="394">
        <v>10</v>
      </c>
      <c r="E20" s="394">
        <v>0</v>
      </c>
      <c r="F20" s="394">
        <v>72</v>
      </c>
      <c r="G20" s="398" t="s">
        <v>1323</v>
      </c>
      <c r="H20" s="394" t="s">
        <v>24</v>
      </c>
      <c r="I20" s="394" t="s">
        <v>62</v>
      </c>
      <c r="J20" s="390"/>
      <c r="K20" s="390"/>
      <c r="L20" s="390" t="s">
        <v>462</v>
      </c>
      <c r="M20" s="390"/>
      <c r="N20" s="399"/>
      <c r="O20" s="551"/>
    </row>
    <row r="21" spans="1:15">
      <c r="A21" s="394">
        <v>12</v>
      </c>
      <c r="B21" s="390" t="s">
        <v>483</v>
      </c>
      <c r="C21" s="394"/>
      <c r="D21" s="394">
        <v>25</v>
      </c>
      <c r="E21" s="394">
        <v>0</v>
      </c>
      <c r="F21" s="394">
        <v>72</v>
      </c>
      <c r="G21" s="398" t="s">
        <v>1328</v>
      </c>
      <c r="H21" s="394" t="s">
        <v>24</v>
      </c>
      <c r="I21" s="394" t="s">
        <v>62</v>
      </c>
      <c r="J21" s="390"/>
      <c r="K21" s="390"/>
      <c r="L21" s="390" t="s">
        <v>462</v>
      </c>
      <c r="M21" s="390"/>
      <c r="N21" s="399"/>
      <c r="O21" s="551"/>
    </row>
    <row r="22" spans="1:15">
      <c r="A22" s="394">
        <f t="shared" si="0"/>
        <v>13</v>
      </c>
      <c r="B22" s="390" t="s">
        <v>482</v>
      </c>
      <c r="C22" s="394"/>
      <c r="D22" s="394">
        <v>150</v>
      </c>
      <c r="E22" s="394">
        <v>0</v>
      </c>
      <c r="F22" s="394">
        <v>72</v>
      </c>
      <c r="G22" s="398" t="s">
        <v>1329</v>
      </c>
      <c r="H22" s="394" t="s">
        <v>24</v>
      </c>
      <c r="I22" s="394" t="s">
        <v>62</v>
      </c>
      <c r="J22" s="390"/>
      <c r="K22" s="390"/>
      <c r="L22" s="390" t="s">
        <v>462</v>
      </c>
      <c r="M22" s="390" t="s">
        <v>486</v>
      </c>
      <c r="N22" s="399"/>
      <c r="O22" s="551"/>
    </row>
    <row r="23" spans="1:15">
      <c r="A23" s="394" t="s">
        <v>1323</v>
      </c>
      <c r="B23" s="390" t="s">
        <v>485</v>
      </c>
      <c r="C23" s="394"/>
      <c r="D23" s="394">
        <v>20</v>
      </c>
      <c r="E23" s="394">
        <v>0</v>
      </c>
      <c r="F23" s="394">
        <v>72</v>
      </c>
      <c r="G23" s="398" t="s">
        <v>1323</v>
      </c>
      <c r="H23" s="394" t="s">
        <v>24</v>
      </c>
      <c r="I23" s="394" t="s">
        <v>62</v>
      </c>
      <c r="J23" s="390"/>
      <c r="K23" s="390"/>
      <c r="L23" s="390" t="s">
        <v>462</v>
      </c>
      <c r="M23" s="390"/>
      <c r="N23" s="399"/>
      <c r="O23" s="551"/>
    </row>
    <row r="24" spans="1:15">
      <c r="A24" s="394" t="s">
        <v>1323</v>
      </c>
      <c r="B24" s="390" t="s">
        <v>194</v>
      </c>
      <c r="C24" s="394"/>
      <c r="D24" s="394">
        <v>75</v>
      </c>
      <c r="E24" s="394">
        <v>0</v>
      </c>
      <c r="F24" s="394">
        <v>72</v>
      </c>
      <c r="G24" s="398" t="s">
        <v>1323</v>
      </c>
      <c r="H24" s="394" t="s">
        <v>24</v>
      </c>
      <c r="I24" s="394" t="s">
        <v>62</v>
      </c>
      <c r="J24" s="390"/>
      <c r="K24" s="390"/>
      <c r="L24" s="390" t="s">
        <v>462</v>
      </c>
      <c r="M24" s="390"/>
      <c r="N24" s="399"/>
      <c r="O24" s="551"/>
    </row>
    <row r="25" spans="1:15">
      <c r="A25" s="394" t="s">
        <v>1323</v>
      </c>
      <c r="B25" s="390" t="s">
        <v>193</v>
      </c>
      <c r="C25" s="394"/>
      <c r="D25" s="394">
        <v>10</v>
      </c>
      <c r="E25" s="394">
        <v>0</v>
      </c>
      <c r="F25" s="394">
        <v>72</v>
      </c>
      <c r="G25" s="398" t="s">
        <v>1323</v>
      </c>
      <c r="H25" s="394" t="s">
        <v>24</v>
      </c>
      <c r="I25" s="394" t="s">
        <v>62</v>
      </c>
      <c r="J25" s="390"/>
      <c r="K25" s="390"/>
      <c r="L25" s="390" t="s">
        <v>462</v>
      </c>
      <c r="M25" s="390"/>
      <c r="N25" s="399"/>
      <c r="O25" s="551"/>
    </row>
    <row r="26" spans="1:15">
      <c r="A26" s="394">
        <v>14</v>
      </c>
      <c r="B26" s="390" t="s">
        <v>480</v>
      </c>
      <c r="C26" s="394"/>
      <c r="D26" s="394">
        <v>5</v>
      </c>
      <c r="E26" s="394">
        <v>0</v>
      </c>
      <c r="F26" s="394">
        <v>72</v>
      </c>
      <c r="G26" s="398" t="s">
        <v>1330</v>
      </c>
      <c r="H26" s="394" t="s">
        <v>24</v>
      </c>
      <c r="I26" s="394" t="s">
        <v>62</v>
      </c>
      <c r="J26" s="390"/>
      <c r="K26" s="390"/>
      <c r="L26" s="390"/>
      <c r="M26" s="390"/>
      <c r="N26" s="399"/>
      <c r="O26" s="552"/>
    </row>
    <row r="27" spans="1:15" s="83" customFormat="1">
      <c r="A27" s="364"/>
      <c r="B27" s="365"/>
      <c r="C27" s="365"/>
      <c r="D27" s="366"/>
      <c r="E27" s="366"/>
      <c r="F27" s="366"/>
      <c r="G27" s="363"/>
      <c r="H27" s="366"/>
      <c r="I27" s="366"/>
      <c r="J27" s="365"/>
      <c r="K27" s="365"/>
      <c r="L27" s="365"/>
      <c r="M27" s="365"/>
      <c r="N27" s="363"/>
      <c r="O27" s="367"/>
    </row>
    <row r="28" spans="1:15" ht="18.399999999999999" customHeight="1">
      <c r="A28" s="479" t="s">
        <v>589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1"/>
    </row>
    <row r="29" spans="1:15" s="157" customFormat="1" ht="54">
      <c r="A29" s="122">
        <v>99</v>
      </c>
      <c r="B29" s="43" t="s">
        <v>702</v>
      </c>
      <c r="C29" s="43"/>
      <c r="D29" s="122"/>
      <c r="E29" s="122"/>
      <c r="F29" s="122"/>
      <c r="G29" s="146" t="s">
        <v>901</v>
      </c>
      <c r="H29" s="122">
        <v>5</v>
      </c>
      <c r="I29" s="122"/>
      <c r="J29" s="43"/>
      <c r="K29" s="43"/>
      <c r="L29" s="43"/>
      <c r="M29" s="43"/>
      <c r="N29" s="147"/>
      <c r="O29" s="146" t="s">
        <v>985</v>
      </c>
    </row>
  </sheetData>
  <mergeCells count="5">
    <mergeCell ref="O4:O12"/>
    <mergeCell ref="A3:O3"/>
    <mergeCell ref="A13:O13"/>
    <mergeCell ref="A28:O28"/>
    <mergeCell ref="O14:O26"/>
  </mergeCells>
  <phoneticPr fontId="10"/>
  <conditionalFormatting sqref="O4 O27">
    <cfRule type="expression" dxfId="16" priority="4">
      <formula>$A4="✓"</formula>
    </cfRule>
  </conditionalFormatting>
  <conditionalFormatting sqref="O29">
    <cfRule type="expression" dxfId="15" priority="2">
      <formula>$A29="✓"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O30"/>
  <sheetViews>
    <sheetView topLeftCell="H9" zoomScale="60" zoomScaleNormal="60" workbookViewId="0">
      <selection activeCell="U25" sqref="U25"/>
    </sheetView>
  </sheetViews>
  <sheetFormatPr defaultColWidth="8.83203125" defaultRowHeight="18"/>
  <cols>
    <col min="1" max="1" width="6.08203125" style="6" bestFit="1" customWidth="1"/>
    <col min="2" max="2" width="32.58203125" style="2" bestFit="1" customWidth="1"/>
    <col min="3" max="3" width="26.25" style="2" customWidth="1"/>
    <col min="4" max="4" width="10.58203125" style="6" customWidth="1"/>
    <col min="5" max="5" width="9.83203125" style="6" customWidth="1"/>
    <col min="6" max="6" width="9.25" style="6" customWidth="1"/>
    <col min="7" max="7" width="48.58203125" style="2" bestFit="1" customWidth="1"/>
    <col min="8" max="8" width="10.58203125" style="6" customWidth="1"/>
    <col min="9" max="9" width="8.58203125" style="6" customWidth="1"/>
    <col min="10" max="10" width="48" style="2" customWidth="1"/>
    <col min="11" max="11" width="12.08203125" style="2" customWidth="1"/>
    <col min="12" max="12" width="17.83203125" style="83" customWidth="1"/>
    <col min="13" max="13" width="15.08203125" style="83" customWidth="1"/>
    <col min="14" max="14" width="16.08203125" style="83" bestFit="1" customWidth="1"/>
    <col min="15" max="15" width="25.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90">
      <c r="A2" s="8" t="s">
        <v>285</v>
      </c>
      <c r="B2" s="7" t="s">
        <v>286</v>
      </c>
      <c r="C2" s="3" t="s">
        <v>245</v>
      </c>
      <c r="D2" s="27"/>
      <c r="E2" s="27"/>
      <c r="F2" s="27"/>
      <c r="G2" s="3"/>
      <c r="H2" s="27"/>
      <c r="I2" s="27"/>
      <c r="J2" s="3" t="s">
        <v>246</v>
      </c>
      <c r="K2" s="3"/>
      <c r="L2" s="84"/>
      <c r="M2" s="84"/>
      <c r="N2" s="127"/>
      <c r="O2" s="82"/>
    </row>
    <row r="3" spans="1:15" ht="15" customHeight="1">
      <c r="A3" s="479" t="s">
        <v>264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>
      <c r="A4" s="122">
        <v>1</v>
      </c>
      <c r="B4" s="43" t="s">
        <v>185</v>
      </c>
      <c r="C4" s="122"/>
      <c r="D4" s="122">
        <v>10</v>
      </c>
      <c r="E4" s="122">
        <v>0</v>
      </c>
      <c r="F4" s="139">
        <v>33</v>
      </c>
      <c r="G4" s="146" t="s">
        <v>902</v>
      </c>
      <c r="H4" s="122">
        <v>4</v>
      </c>
      <c r="I4" s="122" t="s">
        <v>62</v>
      </c>
      <c r="J4" s="146"/>
      <c r="K4" s="146"/>
      <c r="L4" s="146"/>
      <c r="M4" s="146"/>
      <c r="N4" s="147"/>
      <c r="O4" s="494" t="s">
        <v>986</v>
      </c>
    </row>
    <row r="5" spans="1:15">
      <c r="A5" s="122">
        <v>2</v>
      </c>
      <c r="B5" s="43" t="s">
        <v>479</v>
      </c>
      <c r="C5" s="122"/>
      <c r="D5" s="122">
        <v>40</v>
      </c>
      <c r="E5" s="122">
        <v>0</v>
      </c>
      <c r="F5" s="139">
        <v>33</v>
      </c>
      <c r="G5" s="146" t="s">
        <v>903</v>
      </c>
      <c r="H5" s="122">
        <v>3</v>
      </c>
      <c r="I5" s="122" t="s">
        <v>62</v>
      </c>
      <c r="J5" s="146"/>
      <c r="K5" s="146"/>
      <c r="L5" s="146"/>
      <c r="M5" s="146"/>
      <c r="N5" s="147"/>
      <c r="O5" s="495"/>
    </row>
    <row r="6" spans="1:15" s="83" customFormat="1">
      <c r="A6" s="122"/>
      <c r="B6" s="43"/>
      <c r="C6" s="122"/>
      <c r="D6" s="122"/>
      <c r="E6" s="122"/>
      <c r="F6" s="139"/>
      <c r="G6" s="146" t="s">
        <v>904</v>
      </c>
      <c r="H6" s="122">
        <v>3</v>
      </c>
      <c r="I6" s="122"/>
      <c r="J6" s="146"/>
      <c r="K6" s="146"/>
      <c r="L6" s="146"/>
      <c r="M6" s="146"/>
      <c r="N6" s="147"/>
      <c r="O6" s="495"/>
    </row>
    <row r="7" spans="1:15" s="83" customFormat="1">
      <c r="A7" s="122"/>
      <c r="B7" s="43"/>
      <c r="C7" s="122"/>
      <c r="D7" s="122"/>
      <c r="E7" s="122"/>
      <c r="F7" s="139"/>
      <c r="G7" s="146" t="s">
        <v>905</v>
      </c>
      <c r="H7" s="122">
        <v>18</v>
      </c>
      <c r="I7" s="122"/>
      <c r="J7" s="146"/>
      <c r="K7" s="146"/>
      <c r="L7" s="146"/>
      <c r="M7" s="146"/>
      <c r="N7" s="147"/>
      <c r="O7" s="495"/>
    </row>
    <row r="8" spans="1:15">
      <c r="A8" s="122">
        <v>3</v>
      </c>
      <c r="B8" s="43" t="s">
        <v>189</v>
      </c>
      <c r="C8" s="122"/>
      <c r="D8" s="122">
        <v>10</v>
      </c>
      <c r="E8" s="122">
        <v>0</v>
      </c>
      <c r="F8" s="139">
        <v>33</v>
      </c>
      <c r="G8" s="146" t="s">
        <v>906</v>
      </c>
      <c r="H8" s="122">
        <v>3</v>
      </c>
      <c r="I8" s="122" t="s">
        <v>62</v>
      </c>
      <c r="J8" s="146"/>
      <c r="K8" s="146"/>
      <c r="L8" s="146"/>
      <c r="M8" s="146"/>
      <c r="N8" s="147"/>
      <c r="O8" s="495"/>
    </row>
    <row r="9" spans="1:15">
      <c r="A9" s="122">
        <v>4</v>
      </c>
      <c r="B9" s="43" t="s">
        <v>190</v>
      </c>
      <c r="C9" s="122"/>
      <c r="D9" s="122">
        <v>15</v>
      </c>
      <c r="E9" s="122">
        <v>0</v>
      </c>
      <c r="F9" s="139">
        <v>33</v>
      </c>
      <c r="G9" s="148" t="s">
        <v>907</v>
      </c>
      <c r="H9" s="122">
        <v>1</v>
      </c>
      <c r="I9" s="122" t="s">
        <v>62</v>
      </c>
      <c r="J9" s="146"/>
      <c r="K9" s="146"/>
      <c r="L9" s="146"/>
      <c r="M9" s="146"/>
      <c r="N9" s="147"/>
      <c r="O9" s="495"/>
    </row>
    <row r="10" spans="1:15">
      <c r="A10" s="122">
        <v>5</v>
      </c>
      <c r="B10" s="43" t="s">
        <v>192</v>
      </c>
      <c r="C10" s="122"/>
      <c r="D10" s="122">
        <v>10</v>
      </c>
      <c r="E10" s="122">
        <v>0</v>
      </c>
      <c r="F10" s="139">
        <v>33</v>
      </c>
      <c r="G10" s="148" t="s">
        <v>908</v>
      </c>
      <c r="H10" s="122">
        <v>1</v>
      </c>
      <c r="I10" s="122" t="s">
        <v>62</v>
      </c>
      <c r="J10" s="146"/>
      <c r="K10" s="146"/>
      <c r="L10" s="146"/>
      <c r="M10" s="146"/>
      <c r="N10" s="147"/>
      <c r="O10" s="495"/>
    </row>
    <row r="11" spans="1:15">
      <c r="A11" s="122">
        <v>6</v>
      </c>
      <c r="B11" s="43" t="s">
        <v>193</v>
      </c>
      <c r="C11" s="122"/>
      <c r="D11" s="122">
        <v>5</v>
      </c>
      <c r="E11" s="122">
        <v>0</v>
      </c>
      <c r="F11" s="139">
        <v>33</v>
      </c>
      <c r="G11" s="148" t="s">
        <v>909</v>
      </c>
      <c r="H11" s="122">
        <v>1</v>
      </c>
      <c r="I11" s="122" t="s">
        <v>62</v>
      </c>
      <c r="J11" s="146"/>
      <c r="K11" s="146"/>
      <c r="L11" s="146"/>
      <c r="M11" s="146"/>
      <c r="N11" s="147"/>
      <c r="O11" s="495"/>
    </row>
    <row r="12" spans="1:15">
      <c r="A12" s="122">
        <v>7</v>
      </c>
      <c r="B12" s="43" t="s">
        <v>494</v>
      </c>
      <c r="C12" s="163"/>
      <c r="D12" s="122">
        <v>5</v>
      </c>
      <c r="E12" s="122">
        <v>0</v>
      </c>
      <c r="F12" s="139">
        <v>33</v>
      </c>
      <c r="G12" s="148" t="s">
        <v>910</v>
      </c>
      <c r="H12" s="122">
        <v>4</v>
      </c>
      <c r="I12" s="122" t="s">
        <v>62</v>
      </c>
      <c r="J12" s="146"/>
      <c r="K12" s="146"/>
      <c r="L12" s="146"/>
      <c r="M12" s="146"/>
      <c r="N12" s="147"/>
      <c r="O12" s="496"/>
    </row>
    <row r="13" spans="1:15" ht="15" customHeight="1">
      <c r="A13" s="479" t="s">
        <v>265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1"/>
    </row>
    <row r="14" spans="1:15" s="31" customFormat="1">
      <c r="A14" s="384">
        <v>8</v>
      </c>
      <c r="B14" s="395" t="s">
        <v>370</v>
      </c>
      <c r="C14" s="553"/>
      <c r="D14" s="384">
        <v>10</v>
      </c>
      <c r="E14" s="384">
        <v>0</v>
      </c>
      <c r="F14" s="384">
        <v>73</v>
      </c>
      <c r="G14" s="398" t="s">
        <v>1331</v>
      </c>
      <c r="H14" s="393" t="s">
        <v>24</v>
      </c>
      <c r="I14" s="393" t="s">
        <v>62</v>
      </c>
      <c r="J14" s="554"/>
      <c r="K14" s="554"/>
      <c r="L14" s="554"/>
      <c r="M14" s="554"/>
      <c r="N14" s="555"/>
      <c r="O14" s="550" t="s">
        <v>1387</v>
      </c>
    </row>
    <row r="15" spans="1:15" s="31" customFormat="1">
      <c r="A15" s="384" t="s">
        <v>1323</v>
      </c>
      <c r="B15" s="395" t="s">
        <v>479</v>
      </c>
      <c r="C15" s="553"/>
      <c r="D15" s="384">
        <v>30</v>
      </c>
      <c r="E15" s="384">
        <v>0</v>
      </c>
      <c r="F15" s="384">
        <v>73</v>
      </c>
      <c r="G15" s="398" t="s">
        <v>651</v>
      </c>
      <c r="H15" s="393" t="s">
        <v>24</v>
      </c>
      <c r="I15" s="393" t="s">
        <v>62</v>
      </c>
      <c r="J15" s="554"/>
      <c r="K15" s="554"/>
      <c r="L15" s="554"/>
      <c r="M15" s="554"/>
      <c r="N15" s="555"/>
      <c r="O15" s="560"/>
    </row>
    <row r="16" spans="1:15">
      <c r="A16" s="384">
        <v>9</v>
      </c>
      <c r="B16" s="383" t="s">
        <v>481</v>
      </c>
      <c r="C16" s="384"/>
      <c r="D16" s="384">
        <v>15</v>
      </c>
      <c r="E16" s="384">
        <v>0</v>
      </c>
      <c r="F16" s="384">
        <v>73</v>
      </c>
      <c r="G16" s="398" t="s">
        <v>1332</v>
      </c>
      <c r="H16" s="384" t="s">
        <v>24</v>
      </c>
      <c r="I16" s="384" t="s">
        <v>62</v>
      </c>
      <c r="J16" s="556"/>
      <c r="K16" s="556"/>
      <c r="L16" s="557" t="s">
        <v>462</v>
      </c>
      <c r="M16" s="556"/>
      <c r="N16" s="558"/>
      <c r="O16" s="560"/>
    </row>
    <row r="17" spans="1:15">
      <c r="A17" s="384">
        <f t="shared" ref="A17:A22" si="0">A16+1</f>
        <v>10</v>
      </c>
      <c r="B17" s="383" t="s">
        <v>482</v>
      </c>
      <c r="C17" s="384"/>
      <c r="D17" s="384">
        <v>60</v>
      </c>
      <c r="E17" s="384">
        <v>0</v>
      </c>
      <c r="F17" s="384">
        <v>73</v>
      </c>
      <c r="G17" s="398" t="s">
        <v>1333</v>
      </c>
      <c r="H17" s="384" t="s">
        <v>24</v>
      </c>
      <c r="I17" s="384" t="s">
        <v>62</v>
      </c>
      <c r="J17" s="383"/>
      <c r="K17" s="383"/>
      <c r="L17" s="383" t="s">
        <v>462</v>
      </c>
      <c r="M17" s="383"/>
      <c r="N17" s="386"/>
      <c r="O17" s="560"/>
    </row>
    <row r="18" spans="1:15">
      <c r="A18" s="384" t="s">
        <v>1323</v>
      </c>
      <c r="B18" s="383" t="s">
        <v>189</v>
      </c>
      <c r="C18" s="384"/>
      <c r="D18" s="384">
        <v>20</v>
      </c>
      <c r="E18" s="384">
        <v>0</v>
      </c>
      <c r="F18" s="384">
        <v>73</v>
      </c>
      <c r="G18" s="398" t="s">
        <v>651</v>
      </c>
      <c r="H18" s="384" t="s">
        <v>24</v>
      </c>
      <c r="I18" s="384" t="s">
        <v>62</v>
      </c>
      <c r="J18" s="383"/>
      <c r="K18" s="383"/>
      <c r="L18" s="383" t="s">
        <v>462</v>
      </c>
      <c r="M18" s="383"/>
      <c r="N18" s="386"/>
      <c r="O18" s="560"/>
    </row>
    <row r="19" spans="1:15">
      <c r="A19" s="384">
        <v>11</v>
      </c>
      <c r="B19" s="383" t="s">
        <v>190</v>
      </c>
      <c r="C19" s="384"/>
      <c r="D19" s="384">
        <v>15</v>
      </c>
      <c r="E19" s="384">
        <v>0</v>
      </c>
      <c r="F19" s="384">
        <v>73</v>
      </c>
      <c r="G19" s="398" t="s">
        <v>1334</v>
      </c>
      <c r="H19" s="384" t="s">
        <v>24</v>
      </c>
      <c r="I19" s="384" t="s">
        <v>62</v>
      </c>
      <c r="J19" s="383"/>
      <c r="K19" s="383"/>
      <c r="L19" s="383" t="s">
        <v>462</v>
      </c>
      <c r="M19" s="383"/>
      <c r="N19" s="386"/>
      <c r="O19" s="560"/>
    </row>
    <row r="20" spans="1:15">
      <c r="A20" s="384" t="s">
        <v>1323</v>
      </c>
      <c r="B20" s="383" t="s">
        <v>192</v>
      </c>
      <c r="C20" s="383"/>
      <c r="D20" s="384">
        <v>10</v>
      </c>
      <c r="E20" s="384">
        <v>0</v>
      </c>
      <c r="F20" s="384">
        <v>73</v>
      </c>
      <c r="G20" s="390" t="s">
        <v>651</v>
      </c>
      <c r="H20" s="384" t="s">
        <v>24</v>
      </c>
      <c r="I20" s="384" t="s">
        <v>62</v>
      </c>
      <c r="J20" s="383"/>
      <c r="K20" s="383"/>
      <c r="L20" s="383" t="s">
        <v>462</v>
      </c>
      <c r="M20" s="383"/>
      <c r="N20" s="386"/>
      <c r="O20" s="560"/>
    </row>
    <row r="21" spans="1:15" ht="18.5" thickBot="1">
      <c r="A21" s="384">
        <v>12</v>
      </c>
      <c r="B21" s="383" t="s">
        <v>483</v>
      </c>
      <c r="C21" s="384"/>
      <c r="D21" s="384">
        <v>25</v>
      </c>
      <c r="E21" s="384">
        <v>0</v>
      </c>
      <c r="F21" s="384">
        <v>73</v>
      </c>
      <c r="G21" s="398" t="s">
        <v>1335</v>
      </c>
      <c r="H21" s="384" t="s">
        <v>24</v>
      </c>
      <c r="I21" s="384" t="s">
        <v>62</v>
      </c>
      <c r="J21" s="383"/>
      <c r="K21" s="383"/>
      <c r="L21" s="383" t="s">
        <v>462</v>
      </c>
      <c r="M21" s="559"/>
      <c r="N21" s="386"/>
      <c r="O21" s="560"/>
    </row>
    <row r="22" spans="1:15">
      <c r="A22" s="384">
        <f t="shared" si="0"/>
        <v>13</v>
      </c>
      <c r="B22" s="383" t="s">
        <v>482</v>
      </c>
      <c r="C22" s="384"/>
      <c r="D22" s="384">
        <v>150</v>
      </c>
      <c r="E22" s="384">
        <v>0</v>
      </c>
      <c r="F22" s="384">
        <v>73</v>
      </c>
      <c r="G22" s="390" t="s">
        <v>1336</v>
      </c>
      <c r="H22" s="384" t="s">
        <v>24</v>
      </c>
      <c r="I22" s="384" t="s">
        <v>62</v>
      </c>
      <c r="J22" s="383"/>
      <c r="K22" s="383"/>
      <c r="L22" s="383" t="s">
        <v>462</v>
      </c>
      <c r="M22" s="388" t="s">
        <v>486</v>
      </c>
      <c r="N22" s="386"/>
      <c r="O22" s="560"/>
    </row>
    <row r="23" spans="1:15">
      <c r="A23" s="384" t="s">
        <v>1323</v>
      </c>
      <c r="B23" s="383" t="s">
        <v>485</v>
      </c>
      <c r="C23" s="384"/>
      <c r="D23" s="384">
        <v>20</v>
      </c>
      <c r="E23" s="384">
        <v>0</v>
      </c>
      <c r="F23" s="384">
        <v>73</v>
      </c>
      <c r="G23" s="390" t="s">
        <v>651</v>
      </c>
      <c r="H23" s="384" t="s">
        <v>24</v>
      </c>
      <c r="I23" s="384" t="s">
        <v>62</v>
      </c>
      <c r="J23" s="383"/>
      <c r="K23" s="383"/>
      <c r="L23" s="383" t="s">
        <v>462</v>
      </c>
      <c r="M23" s="383"/>
      <c r="N23" s="386"/>
      <c r="O23" s="560"/>
    </row>
    <row r="24" spans="1:15">
      <c r="A24" s="384" t="s">
        <v>1323</v>
      </c>
      <c r="B24" s="383" t="s">
        <v>194</v>
      </c>
      <c r="C24" s="384"/>
      <c r="D24" s="384">
        <v>75</v>
      </c>
      <c r="E24" s="384">
        <v>0</v>
      </c>
      <c r="F24" s="384">
        <v>73</v>
      </c>
      <c r="G24" s="390" t="s">
        <v>651</v>
      </c>
      <c r="H24" s="384" t="s">
        <v>24</v>
      </c>
      <c r="I24" s="384" t="s">
        <v>62</v>
      </c>
      <c r="J24" s="383"/>
      <c r="K24" s="383"/>
      <c r="L24" s="383" t="s">
        <v>462</v>
      </c>
      <c r="M24" s="383"/>
      <c r="N24" s="386"/>
      <c r="O24" s="560"/>
    </row>
    <row r="25" spans="1:15">
      <c r="A25" s="384" t="s">
        <v>1323</v>
      </c>
      <c r="B25" s="383" t="s">
        <v>193</v>
      </c>
      <c r="C25" s="384"/>
      <c r="D25" s="384">
        <v>10</v>
      </c>
      <c r="E25" s="384">
        <v>0</v>
      </c>
      <c r="F25" s="384">
        <v>73</v>
      </c>
      <c r="G25" s="390" t="s">
        <v>651</v>
      </c>
      <c r="H25" s="384" t="s">
        <v>24</v>
      </c>
      <c r="I25" s="384" t="s">
        <v>62</v>
      </c>
      <c r="J25" s="383"/>
      <c r="K25" s="383"/>
      <c r="L25" s="383" t="s">
        <v>462</v>
      </c>
      <c r="M25" s="383"/>
      <c r="N25" s="386"/>
      <c r="O25" s="560"/>
    </row>
    <row r="26" spans="1:15">
      <c r="A26" s="384">
        <v>14</v>
      </c>
      <c r="B26" s="383" t="s">
        <v>495</v>
      </c>
      <c r="C26" s="384"/>
      <c r="D26" s="384">
        <v>5</v>
      </c>
      <c r="E26" s="384">
        <v>0</v>
      </c>
      <c r="F26" s="384">
        <v>73</v>
      </c>
      <c r="G26" s="390" t="s">
        <v>1337</v>
      </c>
      <c r="H26" s="384" t="s">
        <v>24</v>
      </c>
      <c r="I26" s="384" t="s">
        <v>62</v>
      </c>
      <c r="J26" s="383"/>
      <c r="K26" s="383"/>
      <c r="L26" s="383"/>
      <c r="M26" s="383"/>
      <c r="N26" s="386"/>
      <c r="O26" s="561"/>
    </row>
    <row r="27" spans="1:15">
      <c r="O27" s="112"/>
    </row>
    <row r="28" spans="1:15" ht="18.399999999999999" customHeight="1">
      <c r="A28" s="479" t="s">
        <v>589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1"/>
    </row>
    <row r="29" spans="1:15" ht="54">
      <c r="A29" s="122">
        <v>99</v>
      </c>
      <c r="B29" s="43" t="s">
        <v>702</v>
      </c>
      <c r="C29" s="43"/>
      <c r="D29" s="122"/>
      <c r="E29" s="122"/>
      <c r="F29" s="122"/>
      <c r="G29" s="146" t="s">
        <v>911</v>
      </c>
      <c r="H29" s="122">
        <v>5</v>
      </c>
      <c r="I29" s="122"/>
      <c r="J29" s="43"/>
      <c r="K29" s="43"/>
      <c r="L29" s="43"/>
      <c r="M29" s="43"/>
      <c r="N29" s="147"/>
      <c r="O29" s="146" t="s">
        <v>987</v>
      </c>
    </row>
    <row r="30" spans="1:15">
      <c r="A30" s="156"/>
      <c r="B30" s="157"/>
      <c r="C30" s="157"/>
      <c r="D30" s="156"/>
      <c r="E30" s="156"/>
      <c r="F30" s="156"/>
      <c r="G30" s="157"/>
      <c r="H30" s="156"/>
      <c r="I30" s="156"/>
      <c r="J30" s="157"/>
      <c r="K30" s="157"/>
      <c r="L30" s="157"/>
      <c r="M30" s="157"/>
      <c r="N30" s="157"/>
      <c r="O30" s="157"/>
    </row>
  </sheetData>
  <mergeCells count="5">
    <mergeCell ref="O4:O12"/>
    <mergeCell ref="A3:O3"/>
    <mergeCell ref="A13:O13"/>
    <mergeCell ref="A28:O28"/>
    <mergeCell ref="O14:O26"/>
  </mergeCells>
  <phoneticPr fontId="10"/>
  <conditionalFormatting sqref="O4">
    <cfRule type="expression" dxfId="14" priority="2">
      <formula>$A4="✓"</formula>
    </cfRule>
  </conditionalFormatting>
  <conditionalFormatting sqref="O29">
    <cfRule type="expression" dxfId="13" priority="1">
      <formula>$A29="✓"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Q48"/>
  <sheetViews>
    <sheetView topLeftCell="H41" zoomScaleNormal="100" zoomScalePageLayoutView="85" workbookViewId="0">
      <selection activeCell="E44" sqref="E44"/>
    </sheetView>
  </sheetViews>
  <sheetFormatPr defaultColWidth="8.83203125" defaultRowHeight="18"/>
  <cols>
    <col min="1" max="1" width="6.58203125" style="6" bestFit="1" customWidth="1"/>
    <col min="2" max="2" width="34.58203125" style="2" bestFit="1" customWidth="1"/>
    <col min="3" max="3" width="24.25" style="2" customWidth="1"/>
    <col min="4" max="4" width="10.58203125" style="6" customWidth="1"/>
    <col min="5" max="5" width="12.83203125" style="6" customWidth="1"/>
    <col min="6" max="6" width="9.08203125" style="6" customWidth="1"/>
    <col min="7" max="7" width="50.08203125" style="2" bestFit="1" customWidth="1"/>
    <col min="8" max="8" width="7.83203125" style="6" customWidth="1"/>
    <col min="9" max="9" width="8.08203125" style="6" customWidth="1"/>
    <col min="10" max="10" width="44" style="2" customWidth="1"/>
    <col min="11" max="11" width="11.83203125" style="2" customWidth="1"/>
    <col min="12" max="12" width="17.58203125" style="83" customWidth="1"/>
    <col min="13" max="13" width="15.08203125" style="83" customWidth="1"/>
    <col min="14" max="14" width="28.58203125" style="83" bestFit="1" customWidth="1"/>
    <col min="15" max="15" width="34.08203125" style="2" customWidth="1"/>
    <col min="16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484</v>
      </c>
      <c r="O1" s="126" t="s">
        <v>971</v>
      </c>
    </row>
    <row r="2" spans="1:15" ht="108">
      <c r="A2" s="8" t="s">
        <v>288</v>
      </c>
      <c r="B2" s="7" t="s">
        <v>287</v>
      </c>
      <c r="C2" s="3" t="s">
        <v>245</v>
      </c>
      <c r="D2" s="27"/>
      <c r="E2" s="27"/>
      <c r="F2" s="27"/>
      <c r="G2" s="3"/>
      <c r="H2" s="27"/>
      <c r="I2" s="27"/>
      <c r="J2" s="3" t="s">
        <v>246</v>
      </c>
      <c r="K2" s="3"/>
      <c r="L2" s="84"/>
      <c r="M2" s="84"/>
      <c r="N2" s="127"/>
      <c r="O2" s="82"/>
    </row>
    <row r="3" spans="1:15" ht="18.399999999999999" customHeight="1">
      <c r="A3" s="479" t="s">
        <v>267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 ht="36">
      <c r="A4" s="139">
        <v>1</v>
      </c>
      <c r="B4" s="146" t="s">
        <v>185</v>
      </c>
      <c r="C4" s="139"/>
      <c r="D4" s="139">
        <v>15</v>
      </c>
      <c r="E4" s="139">
        <v>0</v>
      </c>
      <c r="F4" s="139">
        <v>33</v>
      </c>
      <c r="G4" s="146" t="s">
        <v>912</v>
      </c>
      <c r="H4" s="139">
        <v>6</v>
      </c>
      <c r="I4" s="139" t="s">
        <v>62</v>
      </c>
      <c r="J4" s="146"/>
      <c r="K4" s="146"/>
      <c r="L4" s="146"/>
      <c r="M4" s="146"/>
      <c r="N4" s="147"/>
      <c r="O4" s="494" t="s">
        <v>988</v>
      </c>
    </row>
    <row r="5" spans="1:15" ht="36">
      <c r="A5" s="139">
        <f>1+A4</f>
        <v>2</v>
      </c>
      <c r="B5" s="146" t="s">
        <v>487</v>
      </c>
      <c r="C5" s="139"/>
      <c r="D5" s="139">
        <v>25</v>
      </c>
      <c r="E5" s="139">
        <v>0</v>
      </c>
      <c r="F5" s="139">
        <v>33</v>
      </c>
      <c r="G5" s="146" t="s">
        <v>913</v>
      </c>
      <c r="H5" s="139">
        <v>4</v>
      </c>
      <c r="I5" s="139" t="s">
        <v>62</v>
      </c>
      <c r="J5" s="146"/>
      <c r="K5" s="146"/>
      <c r="L5" s="146"/>
      <c r="M5" s="146"/>
      <c r="N5" s="147"/>
      <c r="O5" s="495"/>
    </row>
    <row r="6" spans="1:15" ht="36">
      <c r="A6" s="139">
        <f t="shared" ref="A6" si="0">1+A5</f>
        <v>3</v>
      </c>
      <c r="B6" s="146" t="s">
        <v>488</v>
      </c>
      <c r="C6" s="139"/>
      <c r="D6" s="139">
        <v>5</v>
      </c>
      <c r="E6" s="139">
        <v>0</v>
      </c>
      <c r="F6" s="139">
        <v>33</v>
      </c>
      <c r="G6" s="146" t="s">
        <v>914</v>
      </c>
      <c r="H6" s="139">
        <v>3</v>
      </c>
      <c r="I6" s="139" t="s">
        <v>62</v>
      </c>
      <c r="J6" s="146"/>
      <c r="K6" s="146"/>
      <c r="L6" s="146"/>
      <c r="M6" s="146"/>
      <c r="N6" s="147"/>
      <c r="O6" s="495"/>
    </row>
    <row r="7" spans="1:15" s="83" customFormat="1">
      <c r="A7" s="139"/>
      <c r="B7" s="146"/>
      <c r="C7" s="139"/>
      <c r="D7" s="139">
        <v>5</v>
      </c>
      <c r="E7" s="139"/>
      <c r="F7" s="139"/>
      <c r="G7" s="148" t="s">
        <v>915</v>
      </c>
      <c r="H7" s="139">
        <v>3</v>
      </c>
      <c r="I7" s="139"/>
      <c r="J7" s="146"/>
      <c r="K7" s="146"/>
      <c r="L7" s="146"/>
      <c r="M7" s="146"/>
      <c r="N7" s="147"/>
      <c r="O7" s="495"/>
    </row>
    <row r="8" spans="1:15" s="83" customFormat="1">
      <c r="A8" s="139"/>
      <c r="B8" s="146"/>
      <c r="C8" s="139"/>
      <c r="D8" s="139">
        <v>3</v>
      </c>
      <c r="E8" s="139"/>
      <c r="F8" s="139"/>
      <c r="G8" s="148" t="s">
        <v>916</v>
      </c>
      <c r="H8" s="139">
        <v>1</v>
      </c>
      <c r="I8" s="139"/>
      <c r="J8" s="146"/>
      <c r="K8" s="146"/>
      <c r="L8" s="146"/>
      <c r="M8" s="146"/>
      <c r="N8" s="147"/>
      <c r="O8" s="495"/>
    </row>
    <row r="9" spans="1:15" s="83" customFormat="1">
      <c r="A9" s="139"/>
      <c r="B9" s="146"/>
      <c r="C9" s="139"/>
      <c r="D9" s="139">
        <v>4</v>
      </c>
      <c r="E9" s="139"/>
      <c r="F9" s="139"/>
      <c r="G9" s="148" t="s">
        <v>917</v>
      </c>
      <c r="H9" s="139">
        <v>4</v>
      </c>
      <c r="I9" s="139"/>
      <c r="J9" s="146"/>
      <c r="K9" s="146"/>
      <c r="L9" s="146"/>
      <c r="M9" s="146"/>
      <c r="N9" s="147"/>
      <c r="O9" s="495"/>
    </row>
    <row r="10" spans="1:15" s="83" customFormat="1">
      <c r="A10" s="139"/>
      <c r="B10" s="146"/>
      <c r="C10" s="139"/>
      <c r="D10" s="139">
        <v>4</v>
      </c>
      <c r="E10" s="139"/>
      <c r="F10" s="139"/>
      <c r="G10" s="148" t="s">
        <v>918</v>
      </c>
      <c r="H10" s="139">
        <v>3</v>
      </c>
      <c r="I10" s="139"/>
      <c r="J10" s="146"/>
      <c r="K10" s="146"/>
      <c r="L10" s="146"/>
      <c r="M10" s="146"/>
      <c r="N10" s="147"/>
      <c r="O10" s="495"/>
    </row>
    <row r="11" spans="1:15" s="83" customFormat="1">
      <c r="A11" s="139"/>
      <c r="B11" s="146"/>
      <c r="C11" s="139"/>
      <c r="D11" s="139">
        <v>4</v>
      </c>
      <c r="E11" s="139"/>
      <c r="F11" s="139"/>
      <c r="G11" s="148" t="s">
        <v>919</v>
      </c>
      <c r="H11" s="139">
        <v>3</v>
      </c>
      <c r="I11" s="139"/>
      <c r="J11" s="146"/>
      <c r="K11" s="146"/>
      <c r="L11" s="146"/>
      <c r="M11" s="146"/>
      <c r="N11" s="147"/>
      <c r="O11" s="495"/>
    </row>
    <row r="12" spans="1:15" s="83" customFormat="1">
      <c r="A12" s="139"/>
      <c r="B12" s="146"/>
      <c r="C12" s="139"/>
      <c r="D12" s="139">
        <v>4</v>
      </c>
      <c r="E12" s="139"/>
      <c r="F12" s="139"/>
      <c r="G12" s="148" t="s">
        <v>920</v>
      </c>
      <c r="H12" s="139">
        <v>5</v>
      </c>
      <c r="I12" s="139"/>
      <c r="J12" s="146"/>
      <c r="K12" s="146"/>
      <c r="L12" s="146"/>
      <c r="M12" s="146"/>
      <c r="N12" s="147"/>
      <c r="O12" s="495"/>
    </row>
    <row r="13" spans="1:15" s="83" customFormat="1">
      <c r="A13" s="139"/>
      <c r="B13" s="146"/>
      <c r="C13" s="139"/>
      <c r="D13" s="139">
        <v>3</v>
      </c>
      <c r="E13" s="139"/>
      <c r="F13" s="139"/>
      <c r="G13" s="148" t="s">
        <v>921</v>
      </c>
      <c r="H13" s="139">
        <v>3</v>
      </c>
      <c r="I13" s="139"/>
      <c r="J13" s="146"/>
      <c r="K13" s="146"/>
      <c r="L13" s="146"/>
      <c r="M13" s="146"/>
      <c r="N13" s="147"/>
      <c r="O13" s="495"/>
    </row>
    <row r="14" spans="1:15" s="83" customFormat="1">
      <c r="A14" s="139"/>
      <c r="B14" s="146"/>
      <c r="C14" s="139"/>
      <c r="D14" s="139">
        <v>3</v>
      </c>
      <c r="E14" s="139"/>
      <c r="F14" s="139"/>
      <c r="G14" s="148" t="s">
        <v>922</v>
      </c>
      <c r="H14" s="139">
        <v>4</v>
      </c>
      <c r="I14" s="139"/>
      <c r="J14" s="146"/>
      <c r="K14" s="146"/>
      <c r="L14" s="146"/>
      <c r="M14" s="146"/>
      <c r="N14" s="147"/>
      <c r="O14" s="495"/>
    </row>
    <row r="15" spans="1:15" s="83" customFormat="1">
      <c r="A15" s="139"/>
      <c r="B15" s="146"/>
      <c r="C15" s="139"/>
      <c r="D15" s="139">
        <v>3</v>
      </c>
      <c r="E15" s="139"/>
      <c r="F15" s="139"/>
      <c r="G15" s="148" t="s">
        <v>923</v>
      </c>
      <c r="H15" s="139">
        <v>3</v>
      </c>
      <c r="I15" s="139"/>
      <c r="J15" s="146"/>
      <c r="K15" s="146"/>
      <c r="L15" s="146"/>
      <c r="M15" s="146"/>
      <c r="N15" s="147"/>
      <c r="O15" s="495"/>
    </row>
    <row r="16" spans="1:15" s="83" customFormat="1">
      <c r="A16" s="139"/>
      <c r="B16" s="146"/>
      <c r="C16" s="139"/>
      <c r="D16" s="139">
        <v>3</v>
      </c>
      <c r="E16" s="139"/>
      <c r="F16" s="139"/>
      <c r="G16" s="148" t="s">
        <v>924</v>
      </c>
      <c r="H16" s="139">
        <v>2</v>
      </c>
      <c r="I16" s="139"/>
      <c r="J16" s="146"/>
      <c r="K16" s="146"/>
      <c r="L16" s="146"/>
      <c r="M16" s="146"/>
      <c r="N16" s="147"/>
      <c r="O16" s="495"/>
    </row>
    <row r="17" spans="1:17" s="83" customFormat="1">
      <c r="A17" s="139"/>
      <c r="B17" s="146"/>
      <c r="C17" s="139"/>
      <c r="D17" s="139">
        <v>3</v>
      </c>
      <c r="E17" s="139"/>
      <c r="F17" s="139"/>
      <c r="G17" s="148" t="s">
        <v>925</v>
      </c>
      <c r="H17" s="139">
        <v>4</v>
      </c>
      <c r="I17" s="139"/>
      <c r="J17" s="146"/>
      <c r="K17" s="146"/>
      <c r="L17" s="146"/>
      <c r="M17" s="146"/>
      <c r="N17" s="147"/>
      <c r="O17" s="495"/>
    </row>
    <row r="18" spans="1:17" s="83" customFormat="1">
      <c r="A18" s="139"/>
      <c r="B18" s="146"/>
      <c r="C18" s="139"/>
      <c r="D18" s="139">
        <v>3</v>
      </c>
      <c r="E18" s="139"/>
      <c r="F18" s="139"/>
      <c r="G18" s="148" t="s">
        <v>926</v>
      </c>
      <c r="H18" s="139">
        <v>3</v>
      </c>
      <c r="I18" s="139"/>
      <c r="J18" s="146"/>
      <c r="K18" s="146"/>
      <c r="L18" s="146"/>
      <c r="M18" s="146"/>
      <c r="N18" s="147"/>
      <c r="O18" s="495"/>
    </row>
    <row r="19" spans="1:17" s="83" customFormat="1">
      <c r="A19" s="139">
        <f>1+A6</f>
        <v>4</v>
      </c>
      <c r="B19" s="146" t="s">
        <v>489</v>
      </c>
      <c r="C19" s="139"/>
      <c r="D19" s="139">
        <v>3</v>
      </c>
      <c r="E19" s="139"/>
      <c r="F19" s="139"/>
      <c r="G19" s="148" t="s">
        <v>927</v>
      </c>
      <c r="H19" s="139">
        <v>2</v>
      </c>
      <c r="I19" s="139"/>
      <c r="J19" s="146"/>
      <c r="K19" s="146"/>
      <c r="L19" s="146"/>
      <c r="M19" s="146"/>
      <c r="N19" s="147"/>
      <c r="O19" s="495"/>
    </row>
    <row r="20" spans="1:17" s="83" customFormat="1">
      <c r="A20" s="139"/>
      <c r="B20" s="146"/>
      <c r="C20" s="139"/>
      <c r="D20" s="139">
        <v>3</v>
      </c>
      <c r="E20" s="139"/>
      <c r="F20" s="139"/>
      <c r="G20" s="148" t="s">
        <v>928</v>
      </c>
      <c r="H20" s="139">
        <v>1</v>
      </c>
      <c r="I20" s="139"/>
      <c r="J20" s="146"/>
      <c r="K20" s="146"/>
      <c r="L20" s="146"/>
      <c r="M20" s="146"/>
      <c r="N20" s="147"/>
      <c r="O20" s="495"/>
    </row>
    <row r="21" spans="1:17" s="83" customFormat="1">
      <c r="A21" s="139">
        <f>A19+1</f>
        <v>5</v>
      </c>
      <c r="B21" s="146" t="s">
        <v>490</v>
      </c>
      <c r="C21" s="139"/>
      <c r="D21" s="139">
        <v>5</v>
      </c>
      <c r="E21" s="139"/>
      <c r="F21" s="139"/>
      <c r="G21" s="148" t="s">
        <v>929</v>
      </c>
      <c r="H21" s="139">
        <v>4</v>
      </c>
      <c r="I21" s="139"/>
      <c r="J21" s="146"/>
      <c r="K21" s="146"/>
      <c r="L21" s="146"/>
      <c r="M21" s="146"/>
      <c r="N21" s="147"/>
      <c r="O21" s="495"/>
    </row>
    <row r="22" spans="1:17" s="83" customFormat="1">
      <c r="A22" s="139"/>
      <c r="B22" s="146"/>
      <c r="C22" s="139"/>
      <c r="D22" s="139">
        <v>10</v>
      </c>
      <c r="E22" s="139"/>
      <c r="F22" s="139"/>
      <c r="G22" s="148" t="s">
        <v>930</v>
      </c>
      <c r="H22" s="139">
        <v>4</v>
      </c>
      <c r="I22" s="139"/>
      <c r="J22" s="146"/>
      <c r="K22" s="146"/>
      <c r="L22" s="146"/>
      <c r="M22" s="146"/>
      <c r="N22" s="147"/>
      <c r="O22" s="495"/>
    </row>
    <row r="23" spans="1:17" ht="36">
      <c r="A23" s="139">
        <f>A21+1</f>
        <v>6</v>
      </c>
      <c r="B23" s="146" t="s">
        <v>491</v>
      </c>
      <c r="C23" s="139"/>
      <c r="D23" s="139">
        <v>15</v>
      </c>
      <c r="E23" s="139">
        <v>0</v>
      </c>
      <c r="F23" s="139">
        <v>33</v>
      </c>
      <c r="G23" s="148" t="s">
        <v>931</v>
      </c>
      <c r="H23" s="139">
        <v>4</v>
      </c>
      <c r="I23" s="139" t="s">
        <v>62</v>
      </c>
      <c r="J23" s="146"/>
      <c r="K23" s="146"/>
      <c r="L23" s="146"/>
      <c r="M23" s="146"/>
      <c r="N23" s="147"/>
      <c r="O23" s="495"/>
    </row>
    <row r="24" spans="1:17" s="83" customFormat="1">
      <c r="A24" s="139">
        <f>A23+1</f>
        <v>7</v>
      </c>
      <c r="B24" s="146" t="s">
        <v>492</v>
      </c>
      <c r="C24" s="139"/>
      <c r="D24" s="139">
        <v>15</v>
      </c>
      <c r="E24" s="139"/>
      <c r="F24" s="139"/>
      <c r="G24" s="148" t="s">
        <v>932</v>
      </c>
      <c r="H24" s="139">
        <v>5</v>
      </c>
      <c r="I24" s="139"/>
      <c r="J24" s="146"/>
      <c r="K24" s="146"/>
      <c r="L24" s="146"/>
      <c r="M24" s="146"/>
      <c r="N24" s="147"/>
      <c r="O24" s="496"/>
    </row>
    <row r="25" spans="1:17" ht="18.399999999999999" customHeight="1">
      <c r="A25" s="515" t="s">
        <v>268</v>
      </c>
      <c r="B25" s="516"/>
      <c r="C25" s="516"/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7"/>
    </row>
    <row r="26" spans="1:17" ht="54">
      <c r="A26" s="393">
        <v>8</v>
      </c>
      <c r="B26" s="395" t="s">
        <v>370</v>
      </c>
      <c r="C26" s="393"/>
      <c r="D26" s="393" t="s">
        <v>1321</v>
      </c>
      <c r="E26" s="393">
        <v>0</v>
      </c>
      <c r="F26" s="393"/>
      <c r="G26" s="398" t="s">
        <v>1292</v>
      </c>
      <c r="H26" s="393" t="s">
        <v>24</v>
      </c>
      <c r="I26" s="393" t="s">
        <v>62</v>
      </c>
      <c r="J26" s="395" t="s">
        <v>558</v>
      </c>
      <c r="K26" s="390"/>
      <c r="L26" s="390"/>
      <c r="M26" s="390"/>
      <c r="N26" s="399"/>
      <c r="O26" s="400" t="s">
        <v>1308</v>
      </c>
      <c r="P26" s="2" t="s">
        <v>1319</v>
      </c>
      <c r="Q26" s="2" t="s">
        <v>1320</v>
      </c>
    </row>
    <row r="27" spans="1:17" ht="36">
      <c r="A27" s="393">
        <f>A26+1</f>
        <v>9</v>
      </c>
      <c r="B27" s="395" t="s">
        <v>186</v>
      </c>
      <c r="C27" s="393"/>
      <c r="D27" s="393" t="s">
        <v>1321</v>
      </c>
      <c r="E27" s="393">
        <v>0</v>
      </c>
      <c r="F27" s="393"/>
      <c r="G27" s="398" t="s">
        <v>1291</v>
      </c>
      <c r="H27" s="393" t="s">
        <v>24</v>
      </c>
      <c r="I27" s="393" t="s">
        <v>62</v>
      </c>
      <c r="J27" s="395"/>
      <c r="K27" s="395"/>
      <c r="L27" s="395"/>
      <c r="M27" s="398"/>
      <c r="N27" s="399"/>
      <c r="O27" s="401"/>
    </row>
    <row r="28" spans="1:17" ht="36">
      <c r="A28" s="402">
        <f t="shared" ref="A28" si="1">A27+1</f>
        <v>10</v>
      </c>
      <c r="B28" s="403" t="s">
        <v>197</v>
      </c>
      <c r="C28" s="402"/>
      <c r="D28" s="393" t="s">
        <v>1321</v>
      </c>
      <c r="E28" s="402">
        <v>0</v>
      </c>
      <c r="F28" s="402"/>
      <c r="G28" s="398" t="s">
        <v>1293</v>
      </c>
      <c r="H28" s="393" t="s">
        <v>24</v>
      </c>
      <c r="I28" s="393" t="s">
        <v>62</v>
      </c>
      <c r="J28" s="395"/>
      <c r="K28" s="395"/>
      <c r="L28" s="395" t="s">
        <v>462</v>
      </c>
      <c r="M28" s="390" t="s">
        <v>486</v>
      </c>
      <c r="N28" s="399"/>
      <c r="O28" s="401"/>
    </row>
    <row r="29" spans="1:17" s="83" customFormat="1">
      <c r="A29" s="404"/>
      <c r="B29" s="405"/>
      <c r="C29" s="404"/>
      <c r="D29" s="404"/>
      <c r="E29" s="404"/>
      <c r="F29" s="404"/>
      <c r="G29" s="398" t="s">
        <v>1294</v>
      </c>
      <c r="H29" s="393"/>
      <c r="I29" s="393"/>
      <c r="J29" s="395"/>
      <c r="K29" s="395"/>
      <c r="L29" s="395"/>
      <c r="M29" s="390"/>
      <c r="N29" s="399"/>
      <c r="O29" s="401"/>
    </row>
    <row r="30" spans="1:17" s="83" customFormat="1">
      <c r="A30" s="404"/>
      <c r="B30" s="405"/>
      <c r="C30" s="404"/>
      <c r="D30" s="404"/>
      <c r="E30" s="404"/>
      <c r="F30" s="404"/>
      <c r="G30" s="398" t="s">
        <v>1295</v>
      </c>
      <c r="H30" s="393"/>
      <c r="I30" s="393"/>
      <c r="J30" s="395"/>
      <c r="K30" s="395"/>
      <c r="L30" s="395"/>
      <c r="M30" s="390"/>
      <c r="N30" s="399"/>
      <c r="O30" s="401"/>
    </row>
    <row r="31" spans="1:17" s="83" customFormat="1">
      <c r="A31" s="404"/>
      <c r="B31" s="405"/>
      <c r="C31" s="404"/>
      <c r="D31" s="404"/>
      <c r="E31" s="404"/>
      <c r="F31" s="404"/>
      <c r="G31" s="398" t="s">
        <v>1296</v>
      </c>
      <c r="H31" s="393"/>
      <c r="I31" s="393"/>
      <c r="J31" s="395"/>
      <c r="K31" s="395"/>
      <c r="L31" s="395"/>
      <c r="M31" s="390"/>
      <c r="N31" s="399"/>
      <c r="O31" s="401"/>
    </row>
    <row r="32" spans="1:17" s="83" customFormat="1">
      <c r="A32" s="404"/>
      <c r="B32" s="405"/>
      <c r="C32" s="404"/>
      <c r="D32" s="404"/>
      <c r="E32" s="404"/>
      <c r="F32" s="404"/>
      <c r="G32" s="398" t="s">
        <v>1297</v>
      </c>
      <c r="H32" s="393"/>
      <c r="I32" s="393"/>
      <c r="J32" s="395"/>
      <c r="K32" s="395"/>
      <c r="L32" s="395"/>
      <c r="M32" s="390"/>
      <c r="N32" s="399"/>
      <c r="O32" s="401"/>
    </row>
    <row r="33" spans="1:15" s="83" customFormat="1">
      <c r="A33" s="404"/>
      <c r="B33" s="405"/>
      <c r="C33" s="404"/>
      <c r="D33" s="404"/>
      <c r="E33" s="404"/>
      <c r="F33" s="404"/>
      <c r="G33" s="398" t="s">
        <v>1298</v>
      </c>
      <c r="H33" s="393"/>
      <c r="I33" s="393"/>
      <c r="J33" s="395"/>
      <c r="K33" s="395"/>
      <c r="L33" s="395"/>
      <c r="M33" s="390"/>
      <c r="N33" s="399"/>
      <c r="O33" s="401"/>
    </row>
    <row r="34" spans="1:15" s="83" customFormat="1">
      <c r="A34" s="404"/>
      <c r="B34" s="405"/>
      <c r="C34" s="404"/>
      <c r="D34" s="404"/>
      <c r="E34" s="404"/>
      <c r="F34" s="404"/>
      <c r="G34" s="398" t="s">
        <v>1299</v>
      </c>
      <c r="H34" s="393"/>
      <c r="I34" s="393"/>
      <c r="J34" s="395"/>
      <c r="K34" s="395"/>
      <c r="L34" s="395"/>
      <c r="M34" s="390"/>
      <c r="N34" s="399"/>
      <c r="O34" s="401"/>
    </row>
    <row r="35" spans="1:15" s="83" customFormat="1">
      <c r="A35" s="404"/>
      <c r="B35" s="406"/>
      <c r="C35" s="407"/>
      <c r="D35" s="407"/>
      <c r="E35" s="407"/>
      <c r="F35" s="407"/>
      <c r="G35" s="398" t="s">
        <v>1300</v>
      </c>
      <c r="H35" s="393"/>
      <c r="I35" s="393"/>
      <c r="J35" s="395"/>
      <c r="K35" s="395"/>
      <c r="L35" s="395"/>
      <c r="M35" s="390"/>
      <c r="N35" s="399"/>
      <c r="O35" s="401"/>
    </row>
    <row r="36" spans="1:15" ht="36">
      <c r="A36" s="402">
        <f>A28+1</f>
        <v>11</v>
      </c>
      <c r="B36" s="395" t="s">
        <v>1302</v>
      </c>
      <c r="C36" s="393"/>
      <c r="D36" s="393" t="s">
        <v>1321</v>
      </c>
      <c r="E36" s="393">
        <v>0</v>
      </c>
      <c r="F36" s="393"/>
      <c r="G36" s="390" t="s">
        <v>1301</v>
      </c>
      <c r="H36" s="393" t="s">
        <v>24</v>
      </c>
      <c r="I36" s="393" t="s">
        <v>62</v>
      </c>
      <c r="J36" s="395"/>
      <c r="K36" s="395"/>
      <c r="L36" s="395" t="s">
        <v>462</v>
      </c>
      <c r="M36" s="390" t="s">
        <v>486</v>
      </c>
      <c r="N36" s="399"/>
      <c r="O36" s="401"/>
    </row>
    <row r="37" spans="1:15" ht="36">
      <c r="A37" s="518">
        <v>12</v>
      </c>
      <c r="B37" s="403" t="s">
        <v>200</v>
      </c>
      <c r="C37" s="402"/>
      <c r="D37" s="393" t="s">
        <v>1321</v>
      </c>
      <c r="E37" s="402">
        <v>0</v>
      </c>
      <c r="F37" s="402"/>
      <c r="G37" s="398" t="s">
        <v>1303</v>
      </c>
      <c r="H37" s="402" t="s">
        <v>24</v>
      </c>
      <c r="I37" s="402" t="s">
        <v>62</v>
      </c>
      <c r="J37" s="403"/>
      <c r="K37" s="403"/>
      <c r="L37" s="403" t="s">
        <v>462</v>
      </c>
      <c r="M37" s="390" t="s">
        <v>486</v>
      </c>
      <c r="N37" s="408"/>
      <c r="O37" s="401"/>
    </row>
    <row r="38" spans="1:15" ht="36">
      <c r="A38" s="519"/>
      <c r="B38" s="395" t="s">
        <v>201</v>
      </c>
      <c r="C38" s="395"/>
      <c r="D38" s="393" t="s">
        <v>1321</v>
      </c>
      <c r="E38" s="393">
        <v>0</v>
      </c>
      <c r="F38" s="393"/>
      <c r="G38" s="409"/>
      <c r="H38" s="393" t="s">
        <v>24</v>
      </c>
      <c r="I38" s="393" t="s">
        <v>62</v>
      </c>
      <c r="J38" s="395"/>
      <c r="K38" s="395"/>
      <c r="L38" s="395" t="s">
        <v>462</v>
      </c>
      <c r="M38" s="390" t="s">
        <v>486</v>
      </c>
      <c r="N38" s="390"/>
      <c r="O38" s="401"/>
    </row>
    <row r="39" spans="1:15" ht="36">
      <c r="A39" s="519"/>
      <c r="B39" s="390" t="s">
        <v>202</v>
      </c>
      <c r="C39" s="394"/>
      <c r="D39" s="393" t="s">
        <v>1321</v>
      </c>
      <c r="E39" s="394">
        <v>0</v>
      </c>
      <c r="F39" s="394"/>
      <c r="G39" s="409"/>
      <c r="H39" s="394" t="s">
        <v>24</v>
      </c>
      <c r="I39" s="394" t="s">
        <v>62</v>
      </c>
      <c r="J39" s="390"/>
      <c r="K39" s="390"/>
      <c r="L39" s="390" t="s">
        <v>462</v>
      </c>
      <c r="M39" s="390" t="s">
        <v>486</v>
      </c>
      <c r="N39" s="390" t="s">
        <v>539</v>
      </c>
      <c r="O39" s="401"/>
    </row>
    <row r="40" spans="1:15" ht="17.25" customHeight="1">
      <c r="A40" s="519"/>
      <c r="B40" s="390" t="s">
        <v>203</v>
      </c>
      <c r="C40" s="394"/>
      <c r="D40" s="393" t="s">
        <v>1321</v>
      </c>
      <c r="E40" s="394">
        <v>0</v>
      </c>
      <c r="F40" s="394"/>
      <c r="G40" s="410"/>
      <c r="H40" s="394" t="s">
        <v>24</v>
      </c>
      <c r="I40" s="394" t="s">
        <v>62</v>
      </c>
      <c r="J40" s="390"/>
      <c r="K40" s="390"/>
      <c r="L40" s="390" t="s">
        <v>462</v>
      </c>
      <c r="M40" s="390" t="s">
        <v>486</v>
      </c>
      <c r="N40" s="390" t="s">
        <v>540</v>
      </c>
      <c r="O40" s="401"/>
    </row>
    <row r="41" spans="1:15" ht="36">
      <c r="A41" s="519"/>
      <c r="B41" s="403" t="s">
        <v>204</v>
      </c>
      <c r="C41" s="402"/>
      <c r="D41" s="423" t="s">
        <v>1321</v>
      </c>
      <c r="E41" s="402">
        <v>0</v>
      </c>
      <c r="F41" s="411"/>
      <c r="G41" s="390" t="s">
        <v>1304</v>
      </c>
      <c r="H41" s="393" t="s">
        <v>24</v>
      </c>
      <c r="I41" s="393" t="s">
        <v>62</v>
      </c>
      <c r="J41" s="395"/>
      <c r="K41" s="395"/>
      <c r="L41" s="395" t="s">
        <v>462</v>
      </c>
      <c r="M41" s="390" t="s">
        <v>486</v>
      </c>
      <c r="N41" s="390"/>
      <c r="O41" s="401"/>
    </row>
    <row r="42" spans="1:15" s="83" customFormat="1">
      <c r="A42" s="519"/>
      <c r="B42" s="405"/>
      <c r="C42" s="404"/>
      <c r="D42" s="404"/>
      <c r="E42" s="404"/>
      <c r="F42" s="412"/>
      <c r="G42" s="390" t="s">
        <v>1306</v>
      </c>
      <c r="H42" s="393"/>
      <c r="I42" s="393"/>
      <c r="J42" s="395"/>
      <c r="K42" s="395"/>
      <c r="L42" s="395"/>
      <c r="M42" s="390"/>
      <c r="N42" s="390"/>
      <c r="O42" s="401"/>
    </row>
    <row r="43" spans="1:15" s="83" customFormat="1">
      <c r="A43" s="519"/>
      <c r="B43" s="406"/>
      <c r="C43" s="407"/>
      <c r="D43" s="407"/>
      <c r="E43" s="407"/>
      <c r="F43" s="413"/>
      <c r="G43" s="398" t="s">
        <v>1305</v>
      </c>
      <c r="H43" s="393"/>
      <c r="I43" s="393"/>
      <c r="J43" s="395"/>
      <c r="K43" s="395"/>
      <c r="L43" s="395"/>
      <c r="M43" s="390"/>
      <c r="N43" s="390"/>
      <c r="O43" s="401"/>
    </row>
    <row r="44" spans="1:15" ht="36">
      <c r="A44" s="520"/>
      <c r="B44" s="395" t="s">
        <v>453</v>
      </c>
      <c r="C44" s="393"/>
      <c r="D44" s="393" t="s">
        <v>1321</v>
      </c>
      <c r="E44" s="393">
        <v>0</v>
      </c>
      <c r="F44" s="394"/>
      <c r="G44" s="410"/>
      <c r="H44" s="393" t="s">
        <v>24</v>
      </c>
      <c r="I44" s="393" t="s">
        <v>62</v>
      </c>
      <c r="J44" s="395"/>
      <c r="K44" s="395"/>
      <c r="L44" s="395" t="s">
        <v>462</v>
      </c>
      <c r="M44" s="390" t="s">
        <v>486</v>
      </c>
      <c r="N44" s="390"/>
      <c r="O44" s="401"/>
    </row>
    <row r="45" spans="1:15" ht="36">
      <c r="A45" s="393">
        <v>13</v>
      </c>
      <c r="B45" s="395" t="s">
        <v>493</v>
      </c>
      <c r="C45" s="393"/>
      <c r="D45" s="393" t="s">
        <v>1321</v>
      </c>
      <c r="E45" s="393">
        <v>0</v>
      </c>
      <c r="F45" s="413"/>
      <c r="G45" s="390" t="s">
        <v>1307</v>
      </c>
      <c r="H45" s="393" t="s">
        <v>24</v>
      </c>
      <c r="I45" s="393" t="s">
        <v>62</v>
      </c>
      <c r="J45" s="395" t="s">
        <v>518</v>
      </c>
      <c r="K45" s="395"/>
      <c r="L45" s="395"/>
      <c r="M45" s="395"/>
      <c r="N45" s="399"/>
      <c r="O45" s="414"/>
    </row>
    <row r="46" spans="1:15" s="83" customFormat="1">
      <c r="A46" s="364"/>
      <c r="B46" s="365"/>
      <c r="C46" s="365"/>
      <c r="D46" s="366"/>
      <c r="E46" s="366"/>
      <c r="F46" s="366"/>
      <c r="G46" s="363"/>
      <c r="H46" s="366"/>
      <c r="I46" s="366"/>
      <c r="J46" s="365"/>
      <c r="K46" s="365"/>
      <c r="L46" s="365"/>
      <c r="M46" s="365"/>
      <c r="N46" s="363"/>
      <c r="O46" s="367"/>
    </row>
    <row r="47" spans="1:15" ht="18.75" customHeight="1">
      <c r="A47" s="479" t="s">
        <v>589</v>
      </c>
      <c r="B47" s="480"/>
      <c r="C47" s="480"/>
      <c r="D47" s="480"/>
      <c r="E47" s="480"/>
      <c r="F47" s="480"/>
      <c r="G47" s="480"/>
      <c r="H47" s="480"/>
      <c r="I47" s="480"/>
      <c r="J47" s="480"/>
      <c r="K47" s="480"/>
      <c r="L47" s="480"/>
      <c r="M47" s="480"/>
      <c r="N47" s="480"/>
      <c r="O47" s="481"/>
    </row>
    <row r="48" spans="1:15" ht="54">
      <c r="A48" s="122">
        <v>99</v>
      </c>
      <c r="B48" s="43" t="s">
        <v>702</v>
      </c>
      <c r="C48" s="146"/>
      <c r="D48" s="139"/>
      <c r="E48" s="139"/>
      <c r="F48" s="139"/>
      <c r="G48" s="146" t="s">
        <v>715</v>
      </c>
      <c r="H48" s="139">
        <v>5</v>
      </c>
      <c r="I48" s="139"/>
      <c r="J48" s="146"/>
      <c r="K48" s="146"/>
      <c r="L48" s="146"/>
      <c r="M48" s="146"/>
      <c r="N48" s="147"/>
      <c r="O48" s="146" t="s">
        <v>989</v>
      </c>
    </row>
  </sheetData>
  <mergeCells count="5">
    <mergeCell ref="O4:O24"/>
    <mergeCell ref="A3:O3"/>
    <mergeCell ref="A25:O25"/>
    <mergeCell ref="A47:O47"/>
    <mergeCell ref="A37:A44"/>
  </mergeCells>
  <phoneticPr fontId="10"/>
  <conditionalFormatting sqref="O4 O26:O44">
    <cfRule type="expression" dxfId="12" priority="4">
      <formula>$A4="✓"</formula>
    </cfRule>
  </conditionalFormatting>
  <conditionalFormatting sqref="O45">
    <cfRule type="expression" dxfId="11" priority="3">
      <formula>$A45="✓"</formula>
    </cfRule>
  </conditionalFormatting>
  <conditionalFormatting sqref="O48">
    <cfRule type="expression" dxfId="10" priority="2">
      <formula>$A48="✓"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15DD94B2-D52A-4630-9E14-DB6EC0E05637}">
            <xm:f>'M15 MPPE_MEA1'!$A38="✓"</xm:f>
            <x14:dxf>
              <fill>
                <patternFill>
                  <bgColor rgb="FF92D050"/>
                </patternFill>
              </fill>
            </x14:dxf>
          </x14:cfRule>
          <xm:sqref>O46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P40"/>
  <sheetViews>
    <sheetView topLeftCell="H22" zoomScale="85" zoomScaleNormal="85" workbookViewId="0">
      <selection activeCell="O23" sqref="O23:O28"/>
    </sheetView>
  </sheetViews>
  <sheetFormatPr defaultColWidth="8.83203125" defaultRowHeight="18"/>
  <cols>
    <col min="1" max="1" width="8.08203125" style="6" bestFit="1" customWidth="1"/>
    <col min="2" max="2" width="37.08203125" style="2" bestFit="1" customWidth="1"/>
    <col min="3" max="3" width="26.25" style="2" customWidth="1"/>
    <col min="4" max="4" width="12.58203125" style="6" customWidth="1"/>
    <col min="5" max="5" width="9.83203125" style="6" customWidth="1"/>
    <col min="6" max="6" width="9.25" style="6" customWidth="1"/>
    <col min="7" max="7" width="43.08203125" style="95" bestFit="1" customWidth="1"/>
    <col min="8" max="8" width="10.58203125" style="6" customWidth="1"/>
    <col min="9" max="9" width="8.58203125" style="6" customWidth="1"/>
    <col min="10" max="10" width="31.25" style="2" customWidth="1"/>
    <col min="11" max="11" width="11.83203125" style="2" customWidth="1"/>
    <col min="12" max="12" width="17.83203125" style="83" customWidth="1"/>
    <col min="13" max="13" width="45.58203125" style="83" customWidth="1"/>
    <col min="14" max="14" width="30.83203125" style="83" bestFit="1" customWidth="1"/>
    <col min="15" max="15" width="32" style="2" customWidth="1"/>
    <col min="16" max="16" width="16.83203125" style="2" customWidth="1"/>
    <col min="17" max="16384" width="8.83203125" style="2"/>
  </cols>
  <sheetData>
    <row r="1" spans="1:16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94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508</v>
      </c>
      <c r="O1" s="126" t="s">
        <v>971</v>
      </c>
    </row>
    <row r="2" spans="1:16" ht="108">
      <c r="A2" s="8" t="s">
        <v>290</v>
      </c>
      <c r="B2" s="7" t="s">
        <v>289</v>
      </c>
      <c r="C2" s="3" t="s">
        <v>245</v>
      </c>
      <c r="D2" s="27"/>
      <c r="E2" s="27"/>
      <c r="F2" s="27"/>
      <c r="G2" s="92"/>
      <c r="H2" s="27"/>
      <c r="I2" s="27"/>
      <c r="J2" s="3" t="s">
        <v>246</v>
      </c>
      <c r="K2" s="3"/>
      <c r="L2" s="84"/>
      <c r="M2" s="84"/>
      <c r="N2" s="127"/>
      <c r="O2" s="82"/>
    </row>
    <row r="3" spans="1:16" ht="15" customHeight="1">
      <c r="A3" s="479" t="s">
        <v>272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6">
      <c r="A4" s="122">
        <v>1</v>
      </c>
      <c r="B4" s="43" t="s">
        <v>185</v>
      </c>
      <c r="C4" s="122"/>
      <c r="D4" s="122">
        <v>10</v>
      </c>
      <c r="E4" s="122">
        <v>0</v>
      </c>
      <c r="F4" s="122">
        <v>34</v>
      </c>
      <c r="G4" s="163" t="s">
        <v>933</v>
      </c>
      <c r="H4" s="122">
        <v>5</v>
      </c>
      <c r="I4" s="122" t="s">
        <v>62</v>
      </c>
      <c r="J4" s="43"/>
      <c r="K4" s="43"/>
      <c r="L4" s="43"/>
      <c r="M4" s="43"/>
      <c r="N4" s="147"/>
      <c r="O4" s="521" t="s">
        <v>990</v>
      </c>
    </row>
    <row r="5" spans="1:16">
      <c r="A5" s="122">
        <f>1+A4</f>
        <v>2</v>
      </c>
      <c r="B5" s="43" t="s">
        <v>186</v>
      </c>
      <c r="C5" s="122"/>
      <c r="D5" s="139">
        <v>15</v>
      </c>
      <c r="E5" s="122">
        <v>0</v>
      </c>
      <c r="F5" s="122">
        <v>34</v>
      </c>
      <c r="G5" s="163" t="s">
        <v>934</v>
      </c>
      <c r="H5" s="122">
        <v>5</v>
      </c>
      <c r="I5" s="122" t="s">
        <v>62</v>
      </c>
      <c r="J5" s="43"/>
      <c r="K5" s="43"/>
      <c r="L5" s="43"/>
      <c r="M5" s="43"/>
      <c r="N5" s="147"/>
      <c r="O5" s="522"/>
    </row>
    <row r="6" spans="1:16" s="83" customFormat="1">
      <c r="A6" s="122"/>
      <c r="B6" s="43"/>
      <c r="C6" s="122"/>
      <c r="D6" s="139">
        <v>45</v>
      </c>
      <c r="E6" s="122"/>
      <c r="F6" s="122"/>
      <c r="G6" s="171" t="s">
        <v>935</v>
      </c>
      <c r="H6" s="122">
        <v>10</v>
      </c>
      <c r="I6" s="122"/>
      <c r="J6" s="43"/>
      <c r="K6" s="43"/>
      <c r="L6" s="43"/>
      <c r="M6" s="43"/>
      <c r="N6" s="147"/>
      <c r="O6" s="522"/>
    </row>
    <row r="7" spans="1:16">
      <c r="A7" s="122">
        <f>1+A5</f>
        <v>3</v>
      </c>
      <c r="B7" s="43" t="s">
        <v>458</v>
      </c>
      <c r="C7" s="163"/>
      <c r="D7" s="122">
        <v>10</v>
      </c>
      <c r="E7" s="122">
        <v>0</v>
      </c>
      <c r="F7" s="122">
        <v>34</v>
      </c>
      <c r="G7" s="171" t="s">
        <v>936</v>
      </c>
      <c r="H7" s="122">
        <v>3</v>
      </c>
      <c r="I7" s="122" t="s">
        <v>62</v>
      </c>
      <c r="J7" s="43"/>
      <c r="K7" s="146"/>
      <c r="L7" s="146"/>
      <c r="M7" s="146"/>
      <c r="N7" s="147"/>
      <c r="O7" s="523"/>
    </row>
    <row r="8" spans="1:16" ht="15" customHeight="1">
      <c r="A8" s="479" t="s">
        <v>274</v>
      </c>
      <c r="B8" s="480"/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480"/>
      <c r="O8" s="481"/>
    </row>
    <row r="9" spans="1:16" ht="54">
      <c r="A9" s="394">
        <v>4</v>
      </c>
      <c r="B9" s="390" t="s">
        <v>459</v>
      </c>
      <c r="C9" s="390"/>
      <c r="D9" s="394">
        <v>10</v>
      </c>
      <c r="E9" s="394">
        <v>0</v>
      </c>
      <c r="F9" s="394">
        <v>74</v>
      </c>
      <c r="G9" s="385" t="s">
        <v>1338</v>
      </c>
      <c r="H9" s="394" t="s">
        <v>24</v>
      </c>
      <c r="I9" s="394" t="s">
        <v>62</v>
      </c>
      <c r="J9" s="385" t="s">
        <v>559</v>
      </c>
      <c r="K9" s="390"/>
      <c r="L9" s="390"/>
      <c r="M9" s="390"/>
      <c r="N9" s="390"/>
      <c r="O9" s="550" t="s">
        <v>1366</v>
      </c>
      <c r="P9" s="18"/>
    </row>
    <row r="10" spans="1:16" s="83" customFormat="1">
      <c r="A10" s="394"/>
      <c r="B10" s="390"/>
      <c r="C10" s="390"/>
      <c r="D10" s="394"/>
      <c r="E10" s="394"/>
      <c r="F10" s="394"/>
      <c r="G10" s="385" t="s">
        <v>1340</v>
      </c>
      <c r="H10" s="394"/>
      <c r="I10" s="394"/>
      <c r="J10" s="385"/>
      <c r="K10" s="390"/>
      <c r="L10" s="390"/>
      <c r="M10" s="390"/>
      <c r="N10" s="390"/>
      <c r="O10" s="551"/>
      <c r="P10" s="18"/>
    </row>
    <row r="11" spans="1:16">
      <c r="A11" s="394" t="s">
        <v>1339</v>
      </c>
      <c r="B11" s="390" t="s">
        <v>186</v>
      </c>
      <c r="C11" s="390"/>
      <c r="D11" s="394">
        <v>30</v>
      </c>
      <c r="E11" s="394">
        <v>0</v>
      </c>
      <c r="F11" s="394">
        <v>74</v>
      </c>
      <c r="G11" s="385" t="s">
        <v>1369</v>
      </c>
      <c r="H11" s="394" t="s">
        <v>24</v>
      </c>
      <c r="I11" s="394" t="s">
        <v>62</v>
      </c>
      <c r="J11" s="394"/>
      <c r="K11" s="390"/>
      <c r="L11" s="390"/>
      <c r="M11" s="390"/>
      <c r="N11" s="390"/>
      <c r="O11" s="551"/>
    </row>
    <row r="12" spans="1:16">
      <c r="A12" s="394">
        <v>5</v>
      </c>
      <c r="B12" s="390" t="s">
        <v>455</v>
      </c>
      <c r="C12" s="390"/>
      <c r="D12" s="394">
        <v>100</v>
      </c>
      <c r="E12" s="394">
        <v>0</v>
      </c>
      <c r="F12" s="394">
        <v>74</v>
      </c>
      <c r="G12" s="385" t="s">
        <v>1341</v>
      </c>
      <c r="H12" s="394" t="s">
        <v>24</v>
      </c>
      <c r="I12" s="394" t="s">
        <v>62</v>
      </c>
      <c r="J12" s="394"/>
      <c r="K12" s="390"/>
      <c r="L12" s="390"/>
      <c r="M12" s="390"/>
      <c r="N12" s="390"/>
      <c r="O12" s="551"/>
    </row>
    <row r="13" spans="1:16">
      <c r="A13" s="394" t="s">
        <v>1339</v>
      </c>
      <c r="B13" s="390" t="s">
        <v>456</v>
      </c>
      <c r="C13" s="390"/>
      <c r="D13" s="394">
        <v>10</v>
      </c>
      <c r="E13" s="394">
        <v>0</v>
      </c>
      <c r="F13" s="394">
        <v>74</v>
      </c>
      <c r="G13" s="385" t="s">
        <v>1342</v>
      </c>
      <c r="H13" s="394" t="s">
        <v>24</v>
      </c>
      <c r="I13" s="394" t="s">
        <v>62</v>
      </c>
      <c r="J13" s="394"/>
      <c r="K13" s="390"/>
      <c r="L13" s="390"/>
      <c r="M13" s="390"/>
      <c r="N13" s="390"/>
      <c r="O13" s="551"/>
    </row>
    <row r="14" spans="1:16" s="83" customFormat="1">
      <c r="A14" s="394"/>
      <c r="B14" s="390" t="s">
        <v>1346</v>
      </c>
      <c r="C14" s="390"/>
      <c r="D14" s="394"/>
      <c r="E14" s="394"/>
      <c r="F14" s="394"/>
      <c r="G14" s="385" t="s">
        <v>1347</v>
      </c>
      <c r="H14" s="394"/>
      <c r="I14" s="394"/>
      <c r="J14" s="394"/>
      <c r="K14" s="390"/>
      <c r="L14" s="390"/>
      <c r="M14" s="390"/>
      <c r="N14" s="390"/>
      <c r="O14" s="552"/>
    </row>
    <row r="15" spans="1:16" ht="54" customHeight="1">
      <c r="A15" s="394">
        <v>6</v>
      </c>
      <c r="B15" s="390" t="s">
        <v>457</v>
      </c>
      <c r="C15" s="390"/>
      <c r="D15" s="394">
        <v>120</v>
      </c>
      <c r="E15" s="394">
        <v>0</v>
      </c>
      <c r="F15" s="394">
        <v>74</v>
      </c>
      <c r="G15" s="385" t="s">
        <v>1348</v>
      </c>
      <c r="H15" s="394" t="s">
        <v>24</v>
      </c>
      <c r="I15" s="394" t="s">
        <v>62</v>
      </c>
      <c r="J15" s="394"/>
      <c r="K15" s="390"/>
      <c r="L15" s="390"/>
      <c r="M15" s="390"/>
      <c r="N15" s="390"/>
      <c r="O15" s="550" t="s">
        <v>1367</v>
      </c>
    </row>
    <row r="16" spans="1:16">
      <c r="A16" s="394">
        <v>7</v>
      </c>
      <c r="B16" s="390" t="s">
        <v>460</v>
      </c>
      <c r="C16" s="390"/>
      <c r="D16" s="394">
        <v>60</v>
      </c>
      <c r="E16" s="394">
        <v>0</v>
      </c>
      <c r="F16" s="394">
        <v>74</v>
      </c>
      <c r="G16" s="385" t="s">
        <v>1349</v>
      </c>
      <c r="H16" s="394" t="s">
        <v>24</v>
      </c>
      <c r="I16" s="394" t="s">
        <v>62</v>
      </c>
      <c r="J16" s="394"/>
      <c r="K16" s="390"/>
      <c r="L16" s="390"/>
      <c r="M16" s="390"/>
      <c r="N16" s="390"/>
      <c r="O16" s="551"/>
    </row>
    <row r="17" spans="1:15">
      <c r="A17" s="394">
        <v>8</v>
      </c>
      <c r="B17" s="390" t="s">
        <v>208</v>
      </c>
      <c r="C17" s="390"/>
      <c r="D17" s="394">
        <v>60</v>
      </c>
      <c r="E17" s="394">
        <v>0</v>
      </c>
      <c r="F17" s="394">
        <v>74</v>
      </c>
      <c r="G17" s="385" t="s">
        <v>1350</v>
      </c>
      <c r="H17" s="394" t="s">
        <v>24</v>
      </c>
      <c r="I17" s="394" t="s">
        <v>62</v>
      </c>
      <c r="J17" s="394"/>
      <c r="K17" s="390"/>
      <c r="L17" s="390"/>
      <c r="M17" s="390"/>
      <c r="N17" s="390"/>
      <c r="O17" s="551"/>
    </row>
    <row r="18" spans="1:15">
      <c r="A18" s="394">
        <f t="shared" ref="A18" si="0">A17+1</f>
        <v>9</v>
      </c>
      <c r="B18" s="390" t="s">
        <v>461</v>
      </c>
      <c r="C18" s="390"/>
      <c r="D18" s="394">
        <v>120</v>
      </c>
      <c r="E18" s="394">
        <v>0</v>
      </c>
      <c r="F18" s="394">
        <v>74</v>
      </c>
      <c r="G18" s="385" t="s">
        <v>1351</v>
      </c>
      <c r="H18" s="394" t="s">
        <v>24</v>
      </c>
      <c r="I18" s="394" t="s">
        <v>62</v>
      </c>
      <c r="J18" s="394"/>
      <c r="K18" s="390"/>
      <c r="L18" s="390"/>
      <c r="M18" s="390"/>
      <c r="N18" s="390"/>
      <c r="O18" s="551"/>
    </row>
    <row r="19" spans="1:15" s="83" customFormat="1">
      <c r="A19" s="394"/>
      <c r="B19" s="390"/>
      <c r="C19" s="390"/>
      <c r="D19" s="394"/>
      <c r="E19" s="394"/>
      <c r="F19" s="394"/>
      <c r="G19" s="385" t="s">
        <v>1352</v>
      </c>
      <c r="H19" s="394"/>
      <c r="I19" s="394"/>
      <c r="J19" s="394"/>
      <c r="K19" s="390"/>
      <c r="L19" s="390"/>
      <c r="M19" s="390"/>
      <c r="N19" s="390"/>
      <c r="O19" s="551"/>
    </row>
    <row r="20" spans="1:15" s="83" customFormat="1">
      <c r="A20" s="394"/>
      <c r="B20" s="390" t="s">
        <v>1343</v>
      </c>
      <c r="C20" s="390"/>
      <c r="D20" s="394"/>
      <c r="E20" s="394"/>
      <c r="F20" s="394"/>
      <c r="G20" s="385" t="s">
        <v>1353</v>
      </c>
      <c r="H20" s="394"/>
      <c r="I20" s="394"/>
      <c r="J20" s="394"/>
      <c r="K20" s="390"/>
      <c r="L20" s="390"/>
      <c r="M20" s="390"/>
      <c r="N20" s="390"/>
      <c r="O20" s="551"/>
    </row>
    <row r="21" spans="1:15" s="83" customFormat="1">
      <c r="A21" s="394"/>
      <c r="B21" s="390" t="s">
        <v>1344</v>
      </c>
      <c r="C21" s="390"/>
      <c r="D21" s="394"/>
      <c r="E21" s="394"/>
      <c r="F21" s="394"/>
      <c r="G21" s="385" t="s">
        <v>1354</v>
      </c>
      <c r="H21" s="394"/>
      <c r="I21" s="394"/>
      <c r="J21" s="394"/>
      <c r="K21" s="390"/>
      <c r="L21" s="390"/>
      <c r="M21" s="390"/>
      <c r="N21" s="390"/>
      <c r="O21" s="551"/>
    </row>
    <row r="22" spans="1:15" s="83" customFormat="1">
      <c r="A22" s="394"/>
      <c r="B22" s="390" t="s">
        <v>1345</v>
      </c>
      <c r="C22" s="390"/>
      <c r="D22" s="394"/>
      <c r="E22" s="394"/>
      <c r="F22" s="394"/>
      <c r="G22" s="385" t="s">
        <v>1355</v>
      </c>
      <c r="H22" s="394"/>
      <c r="I22" s="394"/>
      <c r="J22" s="394"/>
      <c r="K22" s="390"/>
      <c r="L22" s="390"/>
      <c r="M22" s="390"/>
      <c r="N22" s="390"/>
      <c r="O22" s="552"/>
    </row>
    <row r="23" spans="1:15" s="83" customFormat="1" ht="54" customHeight="1">
      <c r="A23" s="394">
        <v>10</v>
      </c>
      <c r="B23" s="390" t="s">
        <v>1356</v>
      </c>
      <c r="C23" s="390"/>
      <c r="D23" s="394"/>
      <c r="E23" s="394"/>
      <c r="F23" s="394"/>
      <c r="G23" s="385" t="s">
        <v>1357</v>
      </c>
      <c r="H23" s="394"/>
      <c r="I23" s="394"/>
      <c r="J23" s="394"/>
      <c r="K23" s="390"/>
      <c r="L23" s="390"/>
      <c r="M23" s="390"/>
      <c r="N23" s="390"/>
      <c r="O23" s="550" t="s">
        <v>1368</v>
      </c>
    </row>
    <row r="24" spans="1:15" s="83" customFormat="1">
      <c r="A24" s="394"/>
      <c r="B24" s="390" t="s">
        <v>1359</v>
      </c>
      <c r="C24" s="390"/>
      <c r="D24" s="394"/>
      <c r="E24" s="394"/>
      <c r="F24" s="394"/>
      <c r="G24" s="385" t="s">
        <v>1358</v>
      </c>
      <c r="H24" s="394"/>
      <c r="I24" s="394"/>
      <c r="J24" s="394"/>
      <c r="K24" s="390"/>
      <c r="L24" s="390"/>
      <c r="M24" s="390"/>
      <c r="N24" s="390"/>
      <c r="O24" s="551"/>
    </row>
    <row r="25" spans="1:15" s="83" customFormat="1">
      <c r="A25" s="394"/>
      <c r="B25" s="390" t="s">
        <v>1361</v>
      </c>
      <c r="C25" s="390"/>
      <c r="D25" s="394"/>
      <c r="E25" s="394"/>
      <c r="F25" s="394"/>
      <c r="G25" s="385" t="s">
        <v>1360</v>
      </c>
      <c r="H25" s="394"/>
      <c r="I25" s="394"/>
      <c r="J25" s="394"/>
      <c r="K25" s="390"/>
      <c r="L25" s="390"/>
      <c r="M25" s="390"/>
      <c r="N25" s="390"/>
      <c r="O25" s="551"/>
    </row>
    <row r="26" spans="1:15" s="83" customFormat="1">
      <c r="A26" s="394"/>
      <c r="B26" s="390" t="s">
        <v>1363</v>
      </c>
      <c r="C26" s="390"/>
      <c r="D26" s="394"/>
      <c r="E26" s="394"/>
      <c r="F26" s="394"/>
      <c r="G26" s="385" t="s">
        <v>1362</v>
      </c>
      <c r="H26" s="394"/>
      <c r="I26" s="394"/>
      <c r="J26" s="394"/>
      <c r="K26" s="390"/>
      <c r="L26" s="390"/>
      <c r="M26" s="390"/>
      <c r="N26" s="390"/>
      <c r="O26" s="551"/>
    </row>
    <row r="27" spans="1:15" s="83" customFormat="1">
      <c r="A27" s="394">
        <v>11</v>
      </c>
      <c r="B27" s="390" t="s">
        <v>1365</v>
      </c>
      <c r="C27" s="390"/>
      <c r="D27" s="394"/>
      <c r="E27" s="394"/>
      <c r="F27" s="394"/>
      <c r="G27" s="385" t="s">
        <v>1364</v>
      </c>
      <c r="H27" s="394"/>
      <c r="I27" s="394"/>
      <c r="J27" s="394"/>
      <c r="K27" s="390"/>
      <c r="L27" s="390"/>
      <c r="M27" s="390"/>
      <c r="N27" s="390"/>
      <c r="O27" s="551"/>
    </row>
    <row r="28" spans="1:15" s="83" customFormat="1">
      <c r="A28" s="394"/>
      <c r="B28" s="390"/>
      <c r="C28" s="390"/>
      <c r="D28" s="394"/>
      <c r="E28" s="394"/>
      <c r="F28" s="394"/>
      <c r="G28" s="385"/>
      <c r="H28" s="394"/>
      <c r="I28" s="394"/>
      <c r="J28" s="394"/>
      <c r="K28" s="390"/>
      <c r="L28" s="390"/>
      <c r="M28" s="390"/>
      <c r="N28" s="390"/>
      <c r="O28" s="552"/>
    </row>
    <row r="29" spans="1:15" ht="15" customHeight="1">
      <c r="A29" s="479" t="s">
        <v>273</v>
      </c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1"/>
    </row>
    <row r="30" spans="1:15" ht="30" customHeight="1">
      <c r="A30" s="26">
        <v>21</v>
      </c>
      <c r="B30" s="1" t="s">
        <v>29</v>
      </c>
      <c r="C30" s="1"/>
      <c r="D30" s="26">
        <v>0</v>
      </c>
      <c r="E30" s="26">
        <v>10</v>
      </c>
      <c r="F30" s="89">
        <v>75</v>
      </c>
      <c r="G30" s="527" t="s">
        <v>586</v>
      </c>
      <c r="H30" s="435" t="s">
        <v>24</v>
      </c>
      <c r="I30" s="435" t="s">
        <v>104</v>
      </c>
      <c r="J30" s="438" t="s">
        <v>520</v>
      </c>
      <c r="K30" s="530"/>
      <c r="L30" s="530"/>
      <c r="M30" s="530"/>
      <c r="N30" s="524" t="s">
        <v>519</v>
      </c>
      <c r="O30" s="82"/>
    </row>
    <row r="31" spans="1:15">
      <c r="A31" s="26">
        <f>1+A30</f>
        <v>22</v>
      </c>
      <c r="B31" s="1" t="s">
        <v>195</v>
      </c>
      <c r="C31" s="1"/>
      <c r="D31" s="26">
        <v>0</v>
      </c>
      <c r="E31" s="26">
        <v>60</v>
      </c>
      <c r="F31" s="89">
        <v>75</v>
      </c>
      <c r="G31" s="528"/>
      <c r="H31" s="436"/>
      <c r="I31" s="436"/>
      <c r="J31" s="439"/>
      <c r="K31" s="531"/>
      <c r="L31" s="531"/>
      <c r="M31" s="531"/>
      <c r="N31" s="525"/>
      <c r="O31" s="82"/>
    </row>
    <row r="32" spans="1:15" ht="36">
      <c r="A32" s="26">
        <f>1+A31</f>
        <v>23</v>
      </c>
      <c r="B32" s="1" t="s">
        <v>213</v>
      </c>
      <c r="C32" s="1"/>
      <c r="D32" s="26">
        <v>0</v>
      </c>
      <c r="E32" s="26">
        <v>120</v>
      </c>
      <c r="F32" s="89">
        <v>75</v>
      </c>
      <c r="G32" s="528"/>
      <c r="H32" s="436"/>
      <c r="I32" s="436"/>
      <c r="J32" s="439"/>
      <c r="K32" s="531"/>
      <c r="L32" s="531"/>
      <c r="M32" s="531"/>
      <c r="N32" s="525"/>
      <c r="O32" s="82"/>
    </row>
    <row r="33" spans="1:16">
      <c r="A33" s="26">
        <f>1+A32</f>
        <v>24</v>
      </c>
      <c r="B33" s="1" t="s">
        <v>196</v>
      </c>
      <c r="C33" s="1"/>
      <c r="D33" s="26">
        <v>0</v>
      </c>
      <c r="E33" s="26">
        <v>10</v>
      </c>
      <c r="F33" s="89">
        <v>75</v>
      </c>
      <c r="G33" s="528"/>
      <c r="H33" s="436"/>
      <c r="I33" s="436"/>
      <c r="J33" s="439"/>
      <c r="K33" s="531"/>
      <c r="L33" s="531"/>
      <c r="M33" s="531"/>
      <c r="N33" s="525"/>
      <c r="O33" s="82"/>
    </row>
    <row r="34" spans="1:16">
      <c r="A34" s="75">
        <v>24</v>
      </c>
      <c r="B34" s="82" t="s">
        <v>458</v>
      </c>
      <c r="C34" s="59"/>
      <c r="D34" s="75">
        <v>0</v>
      </c>
      <c r="E34" s="75">
        <v>10</v>
      </c>
      <c r="F34" s="89">
        <v>75</v>
      </c>
      <c r="G34" s="529"/>
      <c r="H34" s="437"/>
      <c r="I34" s="437"/>
      <c r="J34" s="440"/>
      <c r="K34" s="532"/>
      <c r="L34" s="532"/>
      <c r="M34" s="532"/>
      <c r="N34" s="526"/>
      <c r="O34" s="82"/>
    </row>
    <row r="35" spans="1:16" s="83" customFormat="1">
      <c r="A35" s="364"/>
      <c r="B35" s="365"/>
      <c r="C35" s="365"/>
      <c r="D35" s="366"/>
      <c r="E35" s="366"/>
      <c r="F35" s="366"/>
      <c r="G35" s="363"/>
      <c r="H35" s="366"/>
      <c r="I35" s="366"/>
      <c r="J35" s="365"/>
      <c r="K35" s="365"/>
      <c r="L35" s="365"/>
      <c r="M35" s="365"/>
      <c r="N35" s="363"/>
      <c r="O35" s="367"/>
    </row>
    <row r="36" spans="1:16" s="83" customFormat="1" ht="15" customHeight="1">
      <c r="A36" s="479" t="s">
        <v>1283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1"/>
    </row>
    <row r="37" spans="1:16" s="83" customFormat="1" ht="54">
      <c r="A37" s="384">
        <v>30</v>
      </c>
      <c r="B37" s="383" t="s">
        <v>1286</v>
      </c>
      <c r="C37" s="383"/>
      <c r="D37" s="384" t="s">
        <v>1288</v>
      </c>
      <c r="E37" s="384" t="s">
        <v>1288</v>
      </c>
      <c r="F37" s="384" t="s">
        <v>1288</v>
      </c>
      <c r="G37" s="392" t="s">
        <v>1285</v>
      </c>
      <c r="H37" s="393">
        <v>48</v>
      </c>
      <c r="I37" s="394" t="s">
        <v>62</v>
      </c>
      <c r="J37" s="395"/>
      <c r="K37" s="395"/>
      <c r="L37" s="395"/>
      <c r="M37" s="395"/>
      <c r="N37" s="390"/>
      <c r="O37" s="387" t="s">
        <v>1284</v>
      </c>
      <c r="P37" s="83" t="s">
        <v>1318</v>
      </c>
    </row>
    <row r="38" spans="1:16" s="83" customFormat="1" ht="36">
      <c r="A38" s="396">
        <v>31</v>
      </c>
      <c r="B38" s="383" t="s">
        <v>1289</v>
      </c>
      <c r="C38" s="383"/>
      <c r="D38" s="384"/>
      <c r="E38" s="384"/>
      <c r="F38" s="384"/>
      <c r="G38" s="390" t="s">
        <v>1287</v>
      </c>
      <c r="H38" s="393">
        <v>117</v>
      </c>
      <c r="I38" s="394" t="s">
        <v>62</v>
      </c>
      <c r="J38" s="395"/>
      <c r="K38" s="395"/>
      <c r="L38" s="395"/>
      <c r="M38" s="395"/>
      <c r="N38" s="390"/>
      <c r="O38" s="388"/>
    </row>
    <row r="39" spans="1:16" ht="18.399999999999999" customHeight="1">
      <c r="A39" s="479" t="s">
        <v>589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0"/>
      <c r="O39" s="481"/>
    </row>
    <row r="40" spans="1:16" ht="54">
      <c r="A40" s="122">
        <v>99</v>
      </c>
      <c r="B40" s="43" t="s">
        <v>702</v>
      </c>
      <c r="C40" s="146"/>
      <c r="D40" s="139"/>
      <c r="E40" s="139"/>
      <c r="F40" s="139"/>
      <c r="G40" s="146" t="s">
        <v>937</v>
      </c>
      <c r="H40" s="139">
        <v>7</v>
      </c>
      <c r="I40" s="139"/>
      <c r="J40" s="146"/>
      <c r="K40" s="146"/>
      <c r="L40" s="146"/>
      <c r="M40" s="146"/>
      <c r="N40" s="146"/>
      <c r="O40" s="146" t="s">
        <v>1309</v>
      </c>
    </row>
  </sheetData>
  <mergeCells count="17">
    <mergeCell ref="O23:O28"/>
    <mergeCell ref="A3:O3"/>
    <mergeCell ref="A8:O8"/>
    <mergeCell ref="A29:O29"/>
    <mergeCell ref="A39:O39"/>
    <mergeCell ref="O4:O7"/>
    <mergeCell ref="N30:N34"/>
    <mergeCell ref="G30:G34"/>
    <mergeCell ref="H30:H34"/>
    <mergeCell ref="I30:I34"/>
    <mergeCell ref="J30:J34"/>
    <mergeCell ref="K30:K34"/>
    <mergeCell ref="L30:L34"/>
    <mergeCell ref="M30:M34"/>
    <mergeCell ref="A36:O36"/>
    <mergeCell ref="O9:O14"/>
    <mergeCell ref="O15:O22"/>
  </mergeCells>
  <phoneticPr fontId="10"/>
  <conditionalFormatting sqref="O4">
    <cfRule type="expression" dxfId="8" priority="5">
      <formula>$A4="✓"</formula>
    </cfRule>
  </conditionalFormatting>
  <conditionalFormatting sqref="O40">
    <cfRule type="expression" dxfId="7" priority="2">
      <formula>$A40="✓"</formula>
    </cfRule>
  </conditionalFormatting>
  <pageMargins left="0.7" right="0.7" top="0.75" bottom="0.75" header="0.3" footer="0.3"/>
  <pageSetup paperSize="9" scale="10" orientation="landscape" horizontalDpi="4294967294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16000917-2A46-471B-B154-038CE89F24C8}">
            <xm:f>'M15 MPPE_MEA1'!$A91="✓"</xm:f>
            <x14:dxf>
              <fill>
                <patternFill>
                  <bgColor rgb="FF92D050"/>
                </patternFill>
              </fill>
            </x14:dxf>
          </x14:cfRule>
          <xm:sqref>O35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P83"/>
  <sheetViews>
    <sheetView topLeftCell="H75" zoomScale="90" zoomScaleNormal="90" zoomScalePageLayoutView="85" workbookViewId="0">
      <selection activeCell="M70" sqref="M70"/>
    </sheetView>
  </sheetViews>
  <sheetFormatPr defaultColWidth="8.83203125" defaultRowHeight="18"/>
  <cols>
    <col min="1" max="1" width="6.58203125" style="6" bestFit="1" customWidth="1"/>
    <col min="2" max="2" width="38.08203125" style="2" bestFit="1" customWidth="1"/>
    <col min="3" max="3" width="26" style="2" customWidth="1"/>
    <col min="4" max="4" width="11.58203125" style="6" customWidth="1"/>
    <col min="5" max="5" width="10.58203125" style="6" customWidth="1"/>
    <col min="6" max="6" width="9.83203125" style="6" customWidth="1"/>
    <col min="7" max="7" width="43.08203125" style="2" bestFit="1" customWidth="1"/>
    <col min="8" max="8" width="8.83203125" style="6" customWidth="1"/>
    <col min="9" max="9" width="9.08203125" style="6" customWidth="1"/>
    <col min="10" max="10" width="45.08203125" style="2" customWidth="1"/>
    <col min="11" max="11" width="11.83203125" style="2" customWidth="1"/>
    <col min="12" max="12" width="18.83203125" style="83" customWidth="1"/>
    <col min="13" max="13" width="15.08203125" style="83" customWidth="1"/>
    <col min="14" max="14" width="32.25" style="83" bestFit="1" customWidth="1"/>
    <col min="15" max="15" width="48.33203125" style="2" customWidth="1"/>
    <col min="16" max="16" width="16.08203125" style="2" customWidth="1"/>
    <col min="17" max="16384" width="8.83203125" style="2"/>
  </cols>
  <sheetData>
    <row r="1" spans="1:16" s="24" customFormat="1" ht="54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515</v>
      </c>
      <c r="M1" s="86" t="s">
        <v>521</v>
      </c>
      <c r="N1" s="124" t="s">
        <v>484</v>
      </c>
      <c r="O1" s="126" t="s">
        <v>971</v>
      </c>
    </row>
    <row r="2" spans="1:16" s="83" customFormat="1" ht="90">
      <c r="A2" s="8" t="s">
        <v>292</v>
      </c>
      <c r="B2" s="7" t="s">
        <v>291</v>
      </c>
      <c r="C2" s="84" t="s">
        <v>245</v>
      </c>
      <c r="D2" s="116"/>
      <c r="E2" s="116"/>
      <c r="F2" s="116"/>
      <c r="G2" s="84"/>
      <c r="H2" s="116"/>
      <c r="I2" s="116"/>
      <c r="J2" s="84" t="s">
        <v>246</v>
      </c>
      <c r="K2" s="84"/>
      <c r="L2" s="84"/>
      <c r="M2" s="84"/>
      <c r="N2" s="127"/>
      <c r="O2" s="82"/>
    </row>
    <row r="3" spans="1:16" s="83" customFormat="1" ht="15" customHeight="1">
      <c r="A3" s="479" t="s">
        <v>275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6" s="83" customFormat="1">
      <c r="A4" s="122">
        <v>1</v>
      </c>
      <c r="B4" s="43" t="s">
        <v>25</v>
      </c>
      <c r="C4" s="122"/>
      <c r="D4" s="168">
        <v>20</v>
      </c>
      <c r="E4" s="122">
        <v>0</v>
      </c>
      <c r="F4" s="122">
        <v>34</v>
      </c>
      <c r="G4" s="146" t="s">
        <v>938</v>
      </c>
      <c r="H4" s="122">
        <v>4</v>
      </c>
      <c r="I4" s="122" t="s">
        <v>62</v>
      </c>
      <c r="J4" s="43"/>
      <c r="K4" s="43"/>
      <c r="L4" s="43"/>
      <c r="M4" s="43"/>
      <c r="N4" s="147"/>
      <c r="O4" s="521" t="s">
        <v>991</v>
      </c>
    </row>
    <row r="5" spans="1:16" s="83" customFormat="1">
      <c r="A5" s="122">
        <f>1+A4</f>
        <v>2</v>
      </c>
      <c r="B5" s="43" t="s">
        <v>214</v>
      </c>
      <c r="C5" s="122"/>
      <c r="D5" s="168">
        <v>30</v>
      </c>
      <c r="E5" s="122">
        <v>0</v>
      </c>
      <c r="F5" s="122">
        <v>34</v>
      </c>
      <c r="G5" s="146" t="s">
        <v>939</v>
      </c>
      <c r="H5" s="122">
        <v>2</v>
      </c>
      <c r="I5" s="122" t="s">
        <v>62</v>
      </c>
      <c r="J5" s="43"/>
      <c r="K5" s="43"/>
      <c r="L5" s="43"/>
      <c r="M5" s="43"/>
      <c r="N5" s="147"/>
      <c r="O5" s="522"/>
    </row>
    <row r="6" spans="1:16" s="83" customFormat="1">
      <c r="A6" s="122"/>
      <c r="B6" s="43"/>
      <c r="C6" s="122"/>
      <c r="D6" s="168"/>
      <c r="E6" s="122"/>
      <c r="F6" s="122"/>
      <c r="G6" s="146" t="s">
        <v>940</v>
      </c>
      <c r="H6" s="122">
        <v>8</v>
      </c>
      <c r="I6" s="122"/>
      <c r="J6" s="43"/>
      <c r="K6" s="43"/>
      <c r="L6" s="43"/>
      <c r="M6" s="43"/>
      <c r="N6" s="147"/>
      <c r="O6" s="522"/>
    </row>
    <row r="7" spans="1:16" s="83" customFormat="1">
      <c r="A7" s="122">
        <f>1+A5</f>
        <v>3</v>
      </c>
      <c r="B7" s="43" t="s">
        <v>215</v>
      </c>
      <c r="C7" s="122"/>
      <c r="D7" s="168">
        <v>40</v>
      </c>
      <c r="E7" s="122">
        <v>0</v>
      </c>
      <c r="F7" s="122">
        <v>34</v>
      </c>
      <c r="G7" s="146" t="s">
        <v>941</v>
      </c>
      <c r="H7" s="122">
        <v>14</v>
      </c>
      <c r="I7" s="122" t="s">
        <v>62</v>
      </c>
      <c r="J7" s="43"/>
      <c r="K7" s="43"/>
      <c r="L7" s="43"/>
      <c r="M7" s="43"/>
      <c r="N7" s="147"/>
      <c r="O7" s="522"/>
    </row>
    <row r="8" spans="1:16" s="83" customFormat="1">
      <c r="A8" s="122"/>
      <c r="B8" s="43"/>
      <c r="C8" s="122"/>
      <c r="D8" s="168"/>
      <c r="E8" s="122"/>
      <c r="F8" s="122"/>
      <c r="G8" s="146" t="s">
        <v>942</v>
      </c>
      <c r="H8" s="122">
        <v>1</v>
      </c>
      <c r="I8" s="122"/>
      <c r="J8" s="43"/>
      <c r="K8" s="43"/>
      <c r="L8" s="43"/>
      <c r="M8" s="43"/>
      <c r="N8" s="147"/>
      <c r="O8" s="522"/>
    </row>
    <row r="9" spans="1:16" s="83" customFormat="1">
      <c r="A9" s="122"/>
      <c r="B9" s="43"/>
      <c r="C9" s="122"/>
      <c r="D9" s="168"/>
      <c r="E9" s="122"/>
      <c r="F9" s="122"/>
      <c r="G9" s="146" t="s">
        <v>943</v>
      </c>
      <c r="H9" s="122">
        <v>27</v>
      </c>
      <c r="I9" s="122"/>
      <c r="J9" s="43"/>
      <c r="K9" s="43"/>
      <c r="L9" s="43"/>
      <c r="M9" s="43"/>
      <c r="N9" s="147"/>
      <c r="O9" s="522"/>
    </row>
    <row r="10" spans="1:16" s="83" customFormat="1">
      <c r="A10" s="122"/>
      <c r="B10" s="43"/>
      <c r="C10" s="122"/>
      <c r="D10" s="168"/>
      <c r="E10" s="122"/>
      <c r="F10" s="122"/>
      <c r="G10" s="146" t="s">
        <v>944</v>
      </c>
      <c r="H10" s="122">
        <v>16</v>
      </c>
      <c r="I10" s="122"/>
      <c r="J10" s="43"/>
      <c r="K10" s="43"/>
      <c r="L10" s="43"/>
      <c r="M10" s="43"/>
      <c r="N10" s="147"/>
      <c r="O10" s="522"/>
    </row>
    <row r="11" spans="1:16" s="83" customFormat="1">
      <c r="A11" s="122">
        <v>4</v>
      </c>
      <c r="B11" s="43" t="s">
        <v>509</v>
      </c>
      <c r="C11" s="122"/>
      <c r="D11" s="168">
        <v>10</v>
      </c>
      <c r="E11" s="122">
        <v>0</v>
      </c>
      <c r="F11" s="122">
        <v>34</v>
      </c>
      <c r="G11" s="146" t="s">
        <v>945</v>
      </c>
      <c r="H11" s="122">
        <v>3</v>
      </c>
      <c r="I11" s="122" t="s">
        <v>62</v>
      </c>
      <c r="J11" s="43"/>
      <c r="K11" s="43"/>
      <c r="L11" s="43"/>
      <c r="M11" s="43"/>
      <c r="N11" s="147"/>
      <c r="O11" s="523"/>
    </row>
    <row r="12" spans="1:16" s="83" customFormat="1" ht="15" customHeight="1">
      <c r="A12" s="479" t="s">
        <v>277</v>
      </c>
      <c r="B12" s="480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1"/>
    </row>
    <row r="13" spans="1:16" s="83" customFormat="1" ht="72">
      <c r="A13" s="415">
        <v>5</v>
      </c>
      <c r="B13" s="416" t="s">
        <v>370</v>
      </c>
      <c r="C13" s="415"/>
      <c r="D13" s="417"/>
      <c r="E13" s="415">
        <v>0</v>
      </c>
      <c r="F13" s="417"/>
      <c r="G13" s="416" t="s">
        <v>1215</v>
      </c>
      <c r="H13" s="415" t="s">
        <v>24</v>
      </c>
      <c r="I13" s="415" t="s">
        <v>62</v>
      </c>
      <c r="J13" s="416"/>
      <c r="K13" s="416"/>
      <c r="L13" s="416"/>
      <c r="M13" s="416"/>
      <c r="N13" s="416"/>
      <c r="O13" s="418" t="s">
        <v>1385</v>
      </c>
      <c r="P13" s="83" t="s">
        <v>1322</v>
      </c>
    </row>
    <row r="14" spans="1:16" s="83" customFormat="1">
      <c r="A14" s="415"/>
      <c r="B14" s="416"/>
      <c r="C14" s="415"/>
      <c r="D14" s="417"/>
      <c r="E14" s="415"/>
      <c r="F14" s="417"/>
      <c r="G14" s="416" t="s">
        <v>1216</v>
      </c>
      <c r="H14" s="415"/>
      <c r="I14" s="415"/>
      <c r="J14" s="416"/>
      <c r="K14" s="416"/>
      <c r="L14" s="416"/>
      <c r="M14" s="416"/>
      <c r="N14" s="416"/>
      <c r="O14" s="416"/>
    </row>
    <row r="15" spans="1:16" s="83" customFormat="1" ht="36">
      <c r="A15" s="415">
        <v>6</v>
      </c>
      <c r="B15" s="416" t="s">
        <v>1209</v>
      </c>
      <c r="C15" s="415"/>
      <c r="D15" s="417"/>
      <c r="E15" s="415">
        <v>0</v>
      </c>
      <c r="F15" s="417"/>
      <c r="G15" s="416" t="s">
        <v>1217</v>
      </c>
      <c r="H15" s="415" t="s">
        <v>24</v>
      </c>
      <c r="I15" s="415" t="s">
        <v>62</v>
      </c>
      <c r="J15" s="416" t="s">
        <v>1213</v>
      </c>
      <c r="K15" s="416"/>
      <c r="L15" s="416"/>
      <c r="M15" s="416"/>
      <c r="N15" s="416"/>
      <c r="O15" s="419" t="s">
        <v>1259</v>
      </c>
    </row>
    <row r="16" spans="1:16" s="83" customFormat="1">
      <c r="A16" s="415"/>
      <c r="B16" s="416"/>
      <c r="C16" s="415"/>
      <c r="D16" s="417"/>
      <c r="E16" s="415"/>
      <c r="F16" s="417"/>
      <c r="G16" s="416" t="s">
        <v>1218</v>
      </c>
      <c r="H16" s="415"/>
      <c r="I16" s="415"/>
      <c r="J16" s="416"/>
      <c r="K16" s="416"/>
      <c r="L16" s="416"/>
      <c r="M16" s="416"/>
      <c r="N16" s="416"/>
      <c r="O16" s="420"/>
    </row>
    <row r="17" spans="1:15" s="83" customFormat="1">
      <c r="A17" s="415"/>
      <c r="B17" s="416"/>
      <c r="C17" s="415"/>
      <c r="D17" s="417"/>
      <c r="E17" s="415"/>
      <c r="F17" s="417"/>
      <c r="G17" s="416" t="s">
        <v>1219</v>
      </c>
      <c r="H17" s="415"/>
      <c r="I17" s="415"/>
      <c r="J17" s="416"/>
      <c r="K17" s="416"/>
      <c r="L17" s="416"/>
      <c r="M17" s="416"/>
      <c r="N17" s="416"/>
      <c r="O17" s="420"/>
    </row>
    <row r="18" spans="1:15" s="83" customFormat="1">
      <c r="A18" s="415"/>
      <c r="B18" s="416"/>
      <c r="C18" s="415"/>
      <c r="D18" s="417"/>
      <c r="E18" s="415"/>
      <c r="F18" s="417"/>
      <c r="G18" s="416" t="s">
        <v>1220</v>
      </c>
      <c r="H18" s="415"/>
      <c r="I18" s="415"/>
      <c r="J18" s="416"/>
      <c r="K18" s="416"/>
      <c r="L18" s="416"/>
      <c r="M18" s="416"/>
      <c r="N18" s="416"/>
      <c r="O18" s="420"/>
    </row>
    <row r="19" spans="1:15" s="83" customFormat="1">
      <c r="A19" s="415"/>
      <c r="B19" s="416"/>
      <c r="C19" s="415"/>
      <c r="D19" s="417"/>
      <c r="E19" s="415"/>
      <c r="F19" s="417"/>
      <c r="G19" s="416" t="s">
        <v>1221</v>
      </c>
      <c r="H19" s="415"/>
      <c r="I19" s="415"/>
      <c r="J19" s="416"/>
      <c r="K19" s="416"/>
      <c r="L19" s="416"/>
      <c r="M19" s="416"/>
      <c r="N19" s="416"/>
      <c r="O19" s="420"/>
    </row>
    <row r="20" spans="1:15" s="83" customFormat="1">
      <c r="A20" s="415"/>
      <c r="B20" s="416"/>
      <c r="C20" s="415"/>
      <c r="D20" s="417"/>
      <c r="E20" s="415"/>
      <c r="F20" s="417"/>
      <c r="G20" s="416" t="s">
        <v>1222</v>
      </c>
      <c r="H20" s="415"/>
      <c r="I20" s="415"/>
      <c r="J20" s="416"/>
      <c r="K20" s="416"/>
      <c r="L20" s="416"/>
      <c r="M20" s="416"/>
      <c r="N20" s="416"/>
      <c r="O20" s="420"/>
    </row>
    <row r="21" spans="1:15" s="83" customFormat="1">
      <c r="A21" s="415"/>
      <c r="B21" s="416"/>
      <c r="C21" s="415"/>
      <c r="D21" s="417"/>
      <c r="E21" s="415"/>
      <c r="F21" s="417"/>
      <c r="G21" s="416" t="s">
        <v>1223</v>
      </c>
      <c r="H21" s="415"/>
      <c r="I21" s="415"/>
      <c r="J21" s="416"/>
      <c r="K21" s="416"/>
      <c r="L21" s="416"/>
      <c r="M21" s="416"/>
      <c r="N21" s="416"/>
      <c r="O21" s="420"/>
    </row>
    <row r="22" spans="1:15" s="83" customFormat="1">
      <c r="A22" s="415"/>
      <c r="B22" s="416"/>
      <c r="C22" s="415"/>
      <c r="D22" s="417"/>
      <c r="E22" s="415"/>
      <c r="F22" s="417"/>
      <c r="G22" s="416" t="s">
        <v>1224</v>
      </c>
      <c r="H22" s="415"/>
      <c r="I22" s="415"/>
      <c r="J22" s="416"/>
      <c r="K22" s="416"/>
      <c r="L22" s="416"/>
      <c r="M22" s="416"/>
      <c r="N22" s="416"/>
      <c r="O22" s="420"/>
    </row>
    <row r="23" spans="1:15" s="83" customFormat="1">
      <c r="A23" s="415"/>
      <c r="B23" s="416"/>
      <c r="C23" s="415"/>
      <c r="D23" s="417"/>
      <c r="E23" s="415"/>
      <c r="F23" s="417"/>
      <c r="G23" s="416" t="s">
        <v>1225</v>
      </c>
      <c r="H23" s="415"/>
      <c r="I23" s="415"/>
      <c r="J23" s="416"/>
      <c r="K23" s="416"/>
      <c r="L23" s="416"/>
      <c r="M23" s="416"/>
      <c r="N23" s="416"/>
      <c r="O23" s="420"/>
    </row>
    <row r="24" spans="1:15" s="83" customFormat="1">
      <c r="A24" s="415"/>
      <c r="B24" s="416"/>
      <c r="C24" s="415"/>
      <c r="D24" s="417"/>
      <c r="E24" s="415"/>
      <c r="F24" s="417"/>
      <c r="G24" s="416" t="s">
        <v>1226</v>
      </c>
      <c r="H24" s="415"/>
      <c r="I24" s="415"/>
      <c r="J24" s="416"/>
      <c r="K24" s="416"/>
      <c r="L24" s="416"/>
      <c r="M24" s="416"/>
      <c r="N24" s="416"/>
      <c r="O24" s="420"/>
    </row>
    <row r="25" spans="1:15" s="83" customFormat="1">
      <c r="A25" s="415"/>
      <c r="B25" s="416"/>
      <c r="C25" s="415"/>
      <c r="D25" s="417"/>
      <c r="E25" s="415"/>
      <c r="F25" s="417"/>
      <c r="G25" s="416" t="s">
        <v>1227</v>
      </c>
      <c r="H25" s="415"/>
      <c r="I25" s="415"/>
      <c r="J25" s="416"/>
      <c r="K25" s="416"/>
      <c r="L25" s="416"/>
      <c r="M25" s="416"/>
      <c r="N25" s="416"/>
      <c r="O25" s="420"/>
    </row>
    <row r="26" spans="1:15" s="83" customFormat="1">
      <c r="A26" s="415"/>
      <c r="B26" s="416"/>
      <c r="C26" s="415"/>
      <c r="D26" s="417"/>
      <c r="E26" s="415"/>
      <c r="F26" s="417"/>
      <c r="G26" s="416" t="s">
        <v>1228</v>
      </c>
      <c r="H26" s="415"/>
      <c r="I26" s="415"/>
      <c r="J26" s="416"/>
      <c r="K26" s="416"/>
      <c r="L26" s="416"/>
      <c r="M26" s="416"/>
      <c r="N26" s="416"/>
      <c r="O26" s="420"/>
    </row>
    <row r="27" spans="1:15" s="83" customFormat="1">
      <c r="A27" s="415"/>
      <c r="B27" s="416"/>
      <c r="C27" s="415"/>
      <c r="D27" s="417"/>
      <c r="E27" s="415"/>
      <c r="F27" s="417"/>
      <c r="G27" s="416" t="s">
        <v>1229</v>
      </c>
      <c r="H27" s="415"/>
      <c r="I27" s="415"/>
      <c r="J27" s="416"/>
      <c r="K27" s="416"/>
      <c r="L27" s="416"/>
      <c r="M27" s="416"/>
      <c r="N27" s="416"/>
      <c r="O27" s="421"/>
    </row>
    <row r="28" spans="1:15" s="83" customFormat="1" ht="36">
      <c r="A28" s="415">
        <v>7</v>
      </c>
      <c r="B28" s="416" t="s">
        <v>1210</v>
      </c>
      <c r="C28" s="415"/>
      <c r="D28" s="417"/>
      <c r="E28" s="415">
        <v>0</v>
      </c>
      <c r="F28" s="417"/>
      <c r="G28" s="416" t="s">
        <v>1230</v>
      </c>
      <c r="H28" s="415" t="s">
        <v>24</v>
      </c>
      <c r="I28" s="415" t="s">
        <v>62</v>
      </c>
      <c r="J28" s="416" t="s">
        <v>1213</v>
      </c>
      <c r="K28" s="416"/>
      <c r="L28" s="416"/>
      <c r="M28" s="416"/>
      <c r="N28" s="416"/>
      <c r="O28" s="419" t="s">
        <v>1261</v>
      </c>
    </row>
    <row r="29" spans="1:15" s="83" customFormat="1">
      <c r="A29" s="415"/>
      <c r="B29" s="416"/>
      <c r="C29" s="415"/>
      <c r="D29" s="417"/>
      <c r="E29" s="415"/>
      <c r="F29" s="417"/>
      <c r="G29" s="416" t="s">
        <v>1231</v>
      </c>
      <c r="H29" s="415"/>
      <c r="I29" s="415"/>
      <c r="J29" s="416"/>
      <c r="K29" s="416"/>
      <c r="L29" s="416"/>
      <c r="M29" s="416"/>
      <c r="N29" s="416"/>
      <c r="O29" s="420"/>
    </row>
    <row r="30" spans="1:15" s="83" customFormat="1">
      <c r="A30" s="415"/>
      <c r="B30" s="416"/>
      <c r="C30" s="415"/>
      <c r="D30" s="417"/>
      <c r="E30" s="415"/>
      <c r="F30" s="417"/>
      <c r="G30" s="416" t="s">
        <v>1232</v>
      </c>
      <c r="H30" s="415"/>
      <c r="I30" s="415"/>
      <c r="J30" s="416"/>
      <c r="K30" s="416"/>
      <c r="L30" s="416"/>
      <c r="M30" s="416"/>
      <c r="N30" s="416"/>
      <c r="O30" s="420"/>
    </row>
    <row r="31" spans="1:15" s="83" customFormat="1">
      <c r="A31" s="415"/>
      <c r="B31" s="416"/>
      <c r="C31" s="415"/>
      <c r="D31" s="417"/>
      <c r="E31" s="415"/>
      <c r="F31" s="417"/>
      <c r="G31" s="416" t="s">
        <v>1233</v>
      </c>
      <c r="H31" s="415"/>
      <c r="I31" s="415"/>
      <c r="J31" s="416"/>
      <c r="K31" s="416"/>
      <c r="L31" s="416"/>
      <c r="M31" s="416"/>
      <c r="N31" s="416"/>
      <c r="O31" s="420"/>
    </row>
    <row r="32" spans="1:15" s="83" customFormat="1">
      <c r="A32" s="415"/>
      <c r="B32" s="416"/>
      <c r="C32" s="415"/>
      <c r="D32" s="417"/>
      <c r="E32" s="415"/>
      <c r="F32" s="417"/>
      <c r="G32" s="416" t="s">
        <v>1234</v>
      </c>
      <c r="H32" s="415"/>
      <c r="I32" s="415"/>
      <c r="J32" s="416"/>
      <c r="K32" s="416"/>
      <c r="L32" s="416"/>
      <c r="M32" s="416"/>
      <c r="N32" s="416"/>
      <c r="O32" s="420"/>
    </row>
    <row r="33" spans="1:15" s="83" customFormat="1">
      <c r="A33" s="415"/>
      <c r="B33" s="416"/>
      <c r="C33" s="415"/>
      <c r="D33" s="417"/>
      <c r="E33" s="415"/>
      <c r="F33" s="417"/>
      <c r="G33" s="416" t="s">
        <v>1235</v>
      </c>
      <c r="H33" s="415"/>
      <c r="I33" s="415"/>
      <c r="J33" s="416"/>
      <c r="K33" s="416"/>
      <c r="L33" s="416"/>
      <c r="M33" s="416"/>
      <c r="N33" s="416"/>
      <c r="O33" s="420"/>
    </row>
    <row r="34" spans="1:15" s="83" customFormat="1">
      <c r="A34" s="415"/>
      <c r="B34" s="416"/>
      <c r="C34" s="415"/>
      <c r="D34" s="417"/>
      <c r="E34" s="415"/>
      <c r="F34" s="417"/>
      <c r="G34" s="416" t="s">
        <v>1236</v>
      </c>
      <c r="H34" s="415"/>
      <c r="I34" s="415"/>
      <c r="J34" s="416"/>
      <c r="K34" s="416"/>
      <c r="L34" s="416"/>
      <c r="M34" s="416"/>
      <c r="N34" s="416"/>
      <c r="O34" s="420"/>
    </row>
    <row r="35" spans="1:15" s="83" customFormat="1">
      <c r="A35" s="415"/>
      <c r="B35" s="416"/>
      <c r="C35" s="415"/>
      <c r="D35" s="417"/>
      <c r="E35" s="415"/>
      <c r="F35" s="417"/>
      <c r="G35" s="416" t="s">
        <v>1237</v>
      </c>
      <c r="H35" s="415"/>
      <c r="I35" s="415"/>
      <c r="J35" s="416"/>
      <c r="K35" s="416"/>
      <c r="L35" s="416"/>
      <c r="M35" s="416"/>
      <c r="N35" s="416"/>
      <c r="O35" s="420"/>
    </row>
    <row r="36" spans="1:15" s="83" customFormat="1">
      <c r="A36" s="415"/>
      <c r="B36" s="416"/>
      <c r="C36" s="415"/>
      <c r="D36" s="417"/>
      <c r="E36" s="415"/>
      <c r="F36" s="417"/>
      <c r="G36" s="416" t="s">
        <v>1238</v>
      </c>
      <c r="H36" s="415"/>
      <c r="I36" s="415"/>
      <c r="J36" s="416"/>
      <c r="K36" s="416"/>
      <c r="L36" s="416"/>
      <c r="M36" s="416"/>
      <c r="N36" s="416"/>
      <c r="O36" s="420"/>
    </row>
    <row r="37" spans="1:15" s="83" customFormat="1">
      <c r="A37" s="415"/>
      <c r="B37" s="416"/>
      <c r="C37" s="415"/>
      <c r="D37" s="417"/>
      <c r="E37" s="415"/>
      <c r="F37" s="417"/>
      <c r="G37" s="416" t="s">
        <v>1239</v>
      </c>
      <c r="H37" s="415"/>
      <c r="I37" s="415"/>
      <c r="J37" s="416"/>
      <c r="K37" s="416"/>
      <c r="L37" s="416"/>
      <c r="M37" s="416"/>
      <c r="N37" s="416"/>
      <c r="O37" s="420"/>
    </row>
    <row r="38" spans="1:15" s="83" customFormat="1">
      <c r="A38" s="415"/>
      <c r="B38" s="416"/>
      <c r="C38" s="415"/>
      <c r="D38" s="417"/>
      <c r="E38" s="415"/>
      <c r="F38" s="417"/>
      <c r="G38" s="416" t="s">
        <v>1240</v>
      </c>
      <c r="H38" s="415"/>
      <c r="I38" s="415"/>
      <c r="J38" s="416"/>
      <c r="K38" s="416"/>
      <c r="L38" s="416"/>
      <c r="M38" s="416"/>
      <c r="N38" s="416"/>
      <c r="O38" s="420"/>
    </row>
    <row r="39" spans="1:15" s="83" customFormat="1">
      <c r="A39" s="415"/>
      <c r="B39" s="416"/>
      <c r="C39" s="415"/>
      <c r="D39" s="417"/>
      <c r="E39" s="415"/>
      <c r="F39" s="417"/>
      <c r="G39" s="416" t="s">
        <v>1241</v>
      </c>
      <c r="H39" s="415"/>
      <c r="I39" s="415"/>
      <c r="J39" s="416"/>
      <c r="K39" s="416"/>
      <c r="L39" s="416"/>
      <c r="M39" s="416"/>
      <c r="N39" s="416"/>
      <c r="O39" s="420"/>
    </row>
    <row r="40" spans="1:15" s="83" customFormat="1">
      <c r="A40" s="415"/>
      <c r="B40" s="416"/>
      <c r="C40" s="415"/>
      <c r="D40" s="417"/>
      <c r="E40" s="415"/>
      <c r="F40" s="417"/>
      <c r="G40" s="416" t="s">
        <v>1242</v>
      </c>
      <c r="H40" s="415"/>
      <c r="I40" s="415"/>
      <c r="J40" s="416"/>
      <c r="K40" s="416"/>
      <c r="L40" s="416"/>
      <c r="M40" s="416"/>
      <c r="N40" s="416"/>
      <c r="O40" s="420"/>
    </row>
    <row r="41" spans="1:15" s="83" customFormat="1">
      <c r="A41" s="415"/>
      <c r="B41" s="416"/>
      <c r="C41" s="415"/>
      <c r="D41" s="417"/>
      <c r="E41" s="415"/>
      <c r="F41" s="417"/>
      <c r="G41" s="416" t="s">
        <v>1243</v>
      </c>
      <c r="H41" s="415"/>
      <c r="I41" s="415"/>
      <c r="J41" s="416"/>
      <c r="K41" s="416"/>
      <c r="L41" s="416"/>
      <c r="M41" s="416"/>
      <c r="N41" s="416"/>
      <c r="O41" s="420"/>
    </row>
    <row r="42" spans="1:15" s="83" customFormat="1">
      <c r="A42" s="415"/>
      <c r="B42" s="416"/>
      <c r="C42" s="415"/>
      <c r="D42" s="417"/>
      <c r="E42" s="415"/>
      <c r="F42" s="417"/>
      <c r="G42" s="416" t="s">
        <v>1244</v>
      </c>
      <c r="H42" s="415"/>
      <c r="I42" s="415"/>
      <c r="J42" s="416"/>
      <c r="K42" s="416"/>
      <c r="L42" s="416"/>
      <c r="M42" s="416"/>
      <c r="N42" s="416"/>
      <c r="O42" s="420"/>
    </row>
    <row r="43" spans="1:15" s="83" customFormat="1">
      <c r="A43" s="415"/>
      <c r="B43" s="416"/>
      <c r="C43" s="415"/>
      <c r="D43" s="417"/>
      <c r="E43" s="415"/>
      <c r="F43" s="417"/>
      <c r="G43" s="416" t="s">
        <v>1245</v>
      </c>
      <c r="H43" s="415"/>
      <c r="I43" s="415"/>
      <c r="J43" s="416"/>
      <c r="K43" s="416"/>
      <c r="L43" s="416"/>
      <c r="M43" s="416"/>
      <c r="N43" s="416"/>
      <c r="O43" s="420"/>
    </row>
    <row r="44" spans="1:15" s="83" customFormat="1">
      <c r="A44" s="415"/>
      <c r="B44" s="416"/>
      <c r="C44" s="415"/>
      <c r="D44" s="417"/>
      <c r="E44" s="415"/>
      <c r="F44" s="417"/>
      <c r="G44" s="416" t="s">
        <v>1246</v>
      </c>
      <c r="H44" s="415"/>
      <c r="I44" s="415"/>
      <c r="J44" s="416"/>
      <c r="K44" s="416"/>
      <c r="L44" s="416"/>
      <c r="M44" s="416"/>
      <c r="N44" s="416"/>
      <c r="O44" s="420"/>
    </row>
    <row r="45" spans="1:15" s="83" customFormat="1">
      <c r="A45" s="415"/>
      <c r="B45" s="416"/>
      <c r="C45" s="415"/>
      <c r="D45" s="417"/>
      <c r="E45" s="415"/>
      <c r="F45" s="417"/>
      <c r="G45" s="416" t="s">
        <v>1247</v>
      </c>
      <c r="H45" s="415"/>
      <c r="I45" s="415"/>
      <c r="J45" s="416"/>
      <c r="K45" s="416"/>
      <c r="L45" s="416"/>
      <c r="M45" s="416"/>
      <c r="N45" s="416"/>
      <c r="O45" s="420"/>
    </row>
    <row r="46" spans="1:15" s="83" customFormat="1">
      <c r="A46" s="415"/>
      <c r="B46" s="416"/>
      <c r="C46" s="415"/>
      <c r="D46" s="417"/>
      <c r="E46" s="415"/>
      <c r="F46" s="417"/>
      <c r="G46" s="416" t="s">
        <v>1248</v>
      </c>
      <c r="H46" s="415"/>
      <c r="I46" s="415"/>
      <c r="J46" s="416"/>
      <c r="K46" s="416"/>
      <c r="L46" s="416"/>
      <c r="M46" s="416"/>
      <c r="N46" s="416"/>
      <c r="O46" s="420"/>
    </row>
    <row r="47" spans="1:15" s="83" customFormat="1">
      <c r="A47" s="415"/>
      <c r="B47" s="416"/>
      <c r="C47" s="415"/>
      <c r="D47" s="417"/>
      <c r="E47" s="415"/>
      <c r="F47" s="417"/>
      <c r="G47" s="416" t="s">
        <v>1249</v>
      </c>
      <c r="H47" s="415"/>
      <c r="I47" s="415"/>
      <c r="J47" s="416"/>
      <c r="K47" s="416"/>
      <c r="L47" s="416"/>
      <c r="M47" s="416"/>
      <c r="N47" s="416"/>
      <c r="O47" s="420"/>
    </row>
    <row r="48" spans="1:15" s="83" customFormat="1">
      <c r="A48" s="415"/>
      <c r="B48" s="416"/>
      <c r="C48" s="415"/>
      <c r="D48" s="417"/>
      <c r="E48" s="415"/>
      <c r="F48" s="417"/>
      <c r="G48" s="416" t="s">
        <v>1250</v>
      </c>
      <c r="H48" s="415"/>
      <c r="I48" s="415"/>
      <c r="J48" s="416"/>
      <c r="K48" s="416"/>
      <c r="L48" s="416"/>
      <c r="M48" s="416"/>
      <c r="N48" s="416"/>
      <c r="O48" s="420"/>
    </row>
    <row r="49" spans="1:15" s="83" customFormat="1">
      <c r="A49" s="415"/>
      <c r="B49" s="416"/>
      <c r="C49" s="415"/>
      <c r="D49" s="417"/>
      <c r="E49" s="415"/>
      <c r="F49" s="417"/>
      <c r="G49" s="416" t="s">
        <v>1251</v>
      </c>
      <c r="H49" s="415"/>
      <c r="I49" s="415"/>
      <c r="J49" s="416"/>
      <c r="K49" s="416"/>
      <c r="L49" s="416"/>
      <c r="M49" s="416"/>
      <c r="N49" s="416"/>
      <c r="O49" s="420"/>
    </row>
    <row r="50" spans="1:15" s="83" customFormat="1">
      <c r="A50" s="415"/>
      <c r="B50" s="416"/>
      <c r="C50" s="415"/>
      <c r="D50" s="417"/>
      <c r="E50" s="415"/>
      <c r="F50" s="417"/>
      <c r="G50" s="416" t="s">
        <v>1252</v>
      </c>
      <c r="H50" s="415"/>
      <c r="I50" s="415"/>
      <c r="J50" s="416"/>
      <c r="K50" s="416"/>
      <c r="L50" s="416"/>
      <c r="M50" s="416"/>
      <c r="N50" s="416"/>
      <c r="O50" s="420"/>
    </row>
    <row r="51" spans="1:15" s="83" customFormat="1">
      <c r="A51" s="415"/>
      <c r="B51" s="416"/>
      <c r="C51" s="415"/>
      <c r="D51" s="417"/>
      <c r="E51" s="415"/>
      <c r="F51" s="417"/>
      <c r="G51" s="416" t="s">
        <v>1253</v>
      </c>
      <c r="H51" s="415"/>
      <c r="I51" s="415"/>
      <c r="J51" s="416"/>
      <c r="K51" s="416"/>
      <c r="L51" s="416"/>
      <c r="M51" s="416"/>
      <c r="N51" s="416"/>
      <c r="O51" s="420"/>
    </row>
    <row r="52" spans="1:15" s="83" customFormat="1">
      <c r="A52" s="415"/>
      <c r="B52" s="416"/>
      <c r="C52" s="415"/>
      <c r="D52" s="417"/>
      <c r="E52" s="415"/>
      <c r="F52" s="417"/>
      <c r="G52" s="416" t="s">
        <v>1254</v>
      </c>
      <c r="H52" s="415"/>
      <c r="I52" s="415"/>
      <c r="J52" s="416"/>
      <c r="K52" s="416"/>
      <c r="L52" s="416"/>
      <c r="M52" s="416"/>
      <c r="N52" s="416"/>
      <c r="O52" s="420"/>
    </row>
    <row r="53" spans="1:15" s="83" customFormat="1">
      <c r="A53" s="415"/>
      <c r="B53" s="416"/>
      <c r="C53" s="415"/>
      <c r="D53" s="417"/>
      <c r="E53" s="415"/>
      <c r="F53" s="417"/>
      <c r="G53" s="416" t="s">
        <v>1255</v>
      </c>
      <c r="H53" s="415"/>
      <c r="I53" s="415"/>
      <c r="J53" s="416"/>
      <c r="K53" s="416"/>
      <c r="L53" s="416"/>
      <c r="M53" s="416"/>
      <c r="N53" s="416"/>
      <c r="O53" s="420"/>
    </row>
    <row r="54" spans="1:15" s="83" customFormat="1">
      <c r="A54" s="415"/>
      <c r="B54" s="416"/>
      <c r="C54" s="415"/>
      <c r="D54" s="417"/>
      <c r="E54" s="415"/>
      <c r="F54" s="417"/>
      <c r="G54" s="416" t="s">
        <v>1256</v>
      </c>
      <c r="H54" s="415"/>
      <c r="I54" s="415"/>
      <c r="J54" s="416"/>
      <c r="K54" s="416"/>
      <c r="L54" s="416"/>
      <c r="M54" s="416"/>
      <c r="N54" s="416"/>
      <c r="O54" s="420"/>
    </row>
    <row r="55" spans="1:15" s="83" customFormat="1">
      <c r="A55" s="415"/>
      <c r="B55" s="416"/>
      <c r="C55" s="415"/>
      <c r="D55" s="417"/>
      <c r="E55" s="415"/>
      <c r="F55" s="417"/>
      <c r="G55" s="416" t="s">
        <v>1257</v>
      </c>
      <c r="H55" s="415"/>
      <c r="I55" s="415"/>
      <c r="J55" s="416"/>
      <c r="K55" s="416"/>
      <c r="L55" s="416"/>
      <c r="M55" s="416"/>
      <c r="N55" s="416"/>
      <c r="O55" s="420"/>
    </row>
    <row r="56" spans="1:15" s="83" customFormat="1">
      <c r="A56" s="415"/>
      <c r="B56" s="416"/>
      <c r="C56" s="415"/>
      <c r="D56" s="417"/>
      <c r="E56" s="415"/>
      <c r="F56" s="417"/>
      <c r="G56" s="416" t="s">
        <v>1258</v>
      </c>
      <c r="H56" s="415"/>
      <c r="I56" s="415"/>
      <c r="J56" s="416"/>
      <c r="K56" s="416"/>
      <c r="L56" s="416"/>
      <c r="M56" s="416"/>
      <c r="N56" s="416"/>
      <c r="O56" s="420"/>
    </row>
    <row r="57" spans="1:15" s="83" customFormat="1" ht="36">
      <c r="A57" s="415">
        <v>8</v>
      </c>
      <c r="B57" s="416" t="s">
        <v>1211</v>
      </c>
      <c r="C57" s="415"/>
      <c r="D57" s="417"/>
      <c r="E57" s="415">
        <v>0</v>
      </c>
      <c r="F57" s="417"/>
      <c r="G57" s="416" t="s">
        <v>1370</v>
      </c>
      <c r="H57" s="415" t="s">
        <v>24</v>
      </c>
      <c r="I57" s="415" t="s">
        <v>62</v>
      </c>
      <c r="J57" s="416" t="s">
        <v>1213</v>
      </c>
      <c r="K57" s="416"/>
      <c r="L57" s="416"/>
      <c r="M57" s="416"/>
      <c r="N57" s="416"/>
      <c r="O57" s="419" t="s">
        <v>1262</v>
      </c>
    </row>
    <row r="58" spans="1:15" s="83" customFormat="1">
      <c r="A58" s="415"/>
      <c r="B58" s="416"/>
      <c r="C58" s="415"/>
      <c r="D58" s="417"/>
      <c r="E58" s="415"/>
      <c r="F58" s="417"/>
      <c r="G58" s="416" t="s">
        <v>1371</v>
      </c>
      <c r="H58" s="415"/>
      <c r="I58" s="415"/>
      <c r="J58" s="416"/>
      <c r="K58" s="416"/>
      <c r="L58" s="416"/>
      <c r="M58" s="416"/>
      <c r="N58" s="416"/>
      <c r="O58" s="420"/>
    </row>
    <row r="59" spans="1:15" s="83" customFormat="1">
      <c r="A59" s="415"/>
      <c r="B59" s="416"/>
      <c r="C59" s="415"/>
      <c r="D59" s="417"/>
      <c r="E59" s="415"/>
      <c r="F59" s="417"/>
      <c r="G59" s="416" t="s">
        <v>1372</v>
      </c>
      <c r="H59" s="415"/>
      <c r="I59" s="415"/>
      <c r="J59" s="416"/>
      <c r="K59" s="416"/>
      <c r="L59" s="416"/>
      <c r="M59" s="416"/>
      <c r="N59" s="416"/>
      <c r="O59" s="421"/>
    </row>
    <row r="60" spans="1:15" s="83" customFormat="1" ht="36">
      <c r="A60" s="415">
        <v>9</v>
      </c>
      <c r="B60" s="416" t="s">
        <v>1212</v>
      </c>
      <c r="C60" s="415"/>
      <c r="D60" s="417"/>
      <c r="E60" s="415">
        <v>0</v>
      </c>
      <c r="F60" s="417"/>
      <c r="G60" s="416" t="s">
        <v>1373</v>
      </c>
      <c r="H60" s="415" t="s">
        <v>24</v>
      </c>
      <c r="I60" s="415" t="s">
        <v>62</v>
      </c>
      <c r="J60" s="416" t="s">
        <v>1213</v>
      </c>
      <c r="K60" s="416"/>
      <c r="L60" s="416"/>
      <c r="M60" s="416"/>
      <c r="N60" s="416"/>
      <c r="O60" s="419" t="s">
        <v>1263</v>
      </c>
    </row>
    <row r="61" spans="1:15" s="83" customFormat="1">
      <c r="A61" s="415"/>
      <c r="B61" s="416"/>
      <c r="C61" s="415"/>
      <c r="D61" s="417"/>
      <c r="E61" s="415"/>
      <c r="F61" s="417"/>
      <c r="G61" s="416" t="s">
        <v>1374</v>
      </c>
      <c r="H61" s="415"/>
      <c r="I61" s="415"/>
      <c r="J61" s="416"/>
      <c r="K61" s="416"/>
      <c r="L61" s="416"/>
      <c r="M61" s="416"/>
      <c r="N61" s="416"/>
      <c r="O61" s="420"/>
    </row>
    <row r="62" spans="1:15" s="83" customFormat="1">
      <c r="A62" s="415"/>
      <c r="B62" s="416"/>
      <c r="C62" s="415"/>
      <c r="D62" s="417"/>
      <c r="E62" s="415"/>
      <c r="F62" s="417"/>
      <c r="G62" s="416" t="s">
        <v>1375</v>
      </c>
      <c r="H62" s="415"/>
      <c r="I62" s="415"/>
      <c r="J62" s="416"/>
      <c r="K62" s="416"/>
      <c r="L62" s="416"/>
      <c r="M62" s="416"/>
      <c r="N62" s="416"/>
      <c r="O62" s="420"/>
    </row>
    <row r="63" spans="1:15" s="83" customFormat="1">
      <c r="A63" s="415"/>
      <c r="B63" s="416"/>
      <c r="C63" s="415"/>
      <c r="D63" s="417"/>
      <c r="E63" s="415"/>
      <c r="F63" s="417"/>
      <c r="G63" s="416" t="s">
        <v>1376</v>
      </c>
      <c r="H63" s="415"/>
      <c r="I63" s="415"/>
      <c r="J63" s="416"/>
      <c r="K63" s="416"/>
      <c r="L63" s="416"/>
      <c r="M63" s="416"/>
      <c r="N63" s="416"/>
      <c r="O63" s="420"/>
    </row>
    <row r="64" spans="1:15" s="83" customFormat="1">
      <c r="A64" s="415"/>
      <c r="B64" s="416"/>
      <c r="C64" s="415"/>
      <c r="D64" s="417"/>
      <c r="E64" s="415"/>
      <c r="F64" s="417"/>
      <c r="G64" s="416" t="s">
        <v>1377</v>
      </c>
      <c r="H64" s="415"/>
      <c r="I64" s="415"/>
      <c r="J64" s="416"/>
      <c r="K64" s="416"/>
      <c r="L64" s="416"/>
      <c r="M64" s="416"/>
      <c r="N64" s="416"/>
      <c r="O64" s="420"/>
    </row>
    <row r="65" spans="1:15" s="83" customFormat="1">
      <c r="A65" s="415"/>
      <c r="B65" s="416"/>
      <c r="C65" s="415"/>
      <c r="D65" s="417"/>
      <c r="E65" s="415"/>
      <c r="F65" s="417"/>
      <c r="G65" s="416" t="s">
        <v>1378</v>
      </c>
      <c r="H65" s="415"/>
      <c r="I65" s="415"/>
      <c r="J65" s="416"/>
      <c r="K65" s="416"/>
      <c r="L65" s="416"/>
      <c r="M65" s="416"/>
      <c r="N65" s="416"/>
      <c r="O65" s="420"/>
    </row>
    <row r="66" spans="1:15" s="83" customFormat="1">
      <c r="A66" s="415"/>
      <c r="B66" s="416"/>
      <c r="C66" s="415"/>
      <c r="D66" s="417"/>
      <c r="E66" s="415"/>
      <c r="F66" s="417"/>
      <c r="G66" s="416" t="s">
        <v>1379</v>
      </c>
      <c r="H66" s="415"/>
      <c r="I66" s="415"/>
      <c r="J66" s="416"/>
      <c r="K66" s="416"/>
      <c r="L66" s="416"/>
      <c r="M66" s="416"/>
      <c r="N66" s="416"/>
      <c r="O66" s="420"/>
    </row>
    <row r="67" spans="1:15" s="83" customFormat="1">
      <c r="A67" s="415"/>
      <c r="B67" s="416"/>
      <c r="C67" s="415"/>
      <c r="D67" s="417"/>
      <c r="E67" s="415"/>
      <c r="F67" s="417"/>
      <c r="G67" s="416" t="s">
        <v>1380</v>
      </c>
      <c r="H67" s="415"/>
      <c r="I67" s="415"/>
      <c r="J67" s="416"/>
      <c r="K67" s="416"/>
      <c r="L67" s="416"/>
      <c r="M67" s="416"/>
      <c r="N67" s="416"/>
      <c r="O67" s="420"/>
    </row>
    <row r="68" spans="1:15" s="83" customFormat="1">
      <c r="A68" s="415"/>
      <c r="B68" s="416"/>
      <c r="C68" s="415"/>
      <c r="D68" s="417"/>
      <c r="E68" s="415"/>
      <c r="F68" s="417"/>
      <c r="G68" s="416" t="s">
        <v>1381</v>
      </c>
      <c r="H68" s="415"/>
      <c r="I68" s="415"/>
      <c r="J68" s="416"/>
      <c r="K68" s="416"/>
      <c r="L68" s="416"/>
      <c r="M68" s="416"/>
      <c r="N68" s="416"/>
      <c r="O68" s="420"/>
    </row>
    <row r="69" spans="1:15" s="83" customFormat="1">
      <c r="A69" s="415"/>
      <c r="B69" s="416"/>
      <c r="C69" s="415"/>
      <c r="D69" s="417"/>
      <c r="E69" s="415"/>
      <c r="F69" s="417"/>
      <c r="G69" s="416" t="s">
        <v>1382</v>
      </c>
      <c r="H69" s="415"/>
      <c r="I69" s="415"/>
      <c r="J69" s="416"/>
      <c r="K69" s="416"/>
      <c r="L69" s="416"/>
      <c r="M69" s="416"/>
      <c r="N69" s="416"/>
      <c r="O69" s="420"/>
    </row>
    <row r="70" spans="1:15" s="83" customFormat="1">
      <c r="A70" s="415"/>
      <c r="B70" s="416"/>
      <c r="C70" s="415"/>
      <c r="D70" s="417"/>
      <c r="E70" s="415"/>
      <c r="F70" s="417"/>
      <c r="G70" s="416" t="s">
        <v>1383</v>
      </c>
      <c r="H70" s="415"/>
      <c r="I70" s="415"/>
      <c r="J70" s="416"/>
      <c r="K70" s="416"/>
      <c r="L70" s="416"/>
      <c r="M70" s="416"/>
      <c r="N70" s="416"/>
      <c r="O70" s="421"/>
    </row>
    <row r="71" spans="1:15" s="83" customFormat="1" ht="72">
      <c r="A71" s="415">
        <v>10</v>
      </c>
      <c r="B71" s="416" t="s">
        <v>1207</v>
      </c>
      <c r="C71" s="415"/>
      <c r="D71" s="417"/>
      <c r="E71" s="415">
        <v>0</v>
      </c>
      <c r="F71" s="417"/>
      <c r="G71" s="422" t="s">
        <v>1384</v>
      </c>
      <c r="H71" s="415" t="s">
        <v>24</v>
      </c>
      <c r="I71" s="415" t="s">
        <v>62</v>
      </c>
      <c r="J71" s="416"/>
      <c r="K71" s="416"/>
      <c r="L71" s="416"/>
      <c r="M71" s="416"/>
      <c r="N71" s="416"/>
      <c r="O71" s="416" t="s">
        <v>1260</v>
      </c>
    </row>
    <row r="72" spans="1:15" s="83" customFormat="1" ht="15" customHeight="1">
      <c r="A72" s="491" t="s">
        <v>276</v>
      </c>
      <c r="B72" s="492"/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3"/>
    </row>
    <row r="73" spans="1:15" s="83" customFormat="1" ht="54" customHeight="1">
      <c r="A73" s="310">
        <v>18</v>
      </c>
      <c r="B73" s="311" t="s">
        <v>29</v>
      </c>
      <c r="C73" s="311"/>
      <c r="D73" s="310">
        <v>0</v>
      </c>
      <c r="E73" s="310">
        <v>10</v>
      </c>
      <c r="F73" s="310">
        <v>68</v>
      </c>
      <c r="G73" s="533" t="s">
        <v>587</v>
      </c>
      <c r="H73" s="534" t="s">
        <v>24</v>
      </c>
      <c r="I73" s="534" t="s">
        <v>104</v>
      </c>
      <c r="J73" s="533" t="s">
        <v>160</v>
      </c>
      <c r="K73" s="533"/>
      <c r="L73" s="533"/>
      <c r="M73" s="533"/>
      <c r="N73" s="533"/>
      <c r="O73" s="381"/>
    </row>
    <row r="74" spans="1:15" s="83" customFormat="1">
      <c r="A74" s="310">
        <f>1+A73</f>
        <v>19</v>
      </c>
      <c r="B74" s="311" t="s">
        <v>224</v>
      </c>
      <c r="C74" s="311"/>
      <c r="D74" s="310">
        <v>0</v>
      </c>
      <c r="E74" s="310">
        <v>30</v>
      </c>
      <c r="F74" s="310">
        <v>68</v>
      </c>
      <c r="G74" s="533"/>
      <c r="H74" s="534"/>
      <c r="I74" s="534"/>
      <c r="J74" s="533"/>
      <c r="K74" s="533"/>
      <c r="L74" s="533"/>
      <c r="M74" s="533"/>
      <c r="N74" s="533"/>
      <c r="O74" s="381"/>
    </row>
    <row r="75" spans="1:15" s="83" customFormat="1">
      <c r="A75" s="310">
        <f>1+A74</f>
        <v>20</v>
      </c>
      <c r="B75" s="311" t="s">
        <v>225</v>
      </c>
      <c r="C75" s="311"/>
      <c r="D75" s="310">
        <v>0</v>
      </c>
      <c r="E75" s="310">
        <v>20</v>
      </c>
      <c r="F75" s="310">
        <v>68</v>
      </c>
      <c r="G75" s="533"/>
      <c r="H75" s="534"/>
      <c r="I75" s="534"/>
      <c r="J75" s="533"/>
      <c r="K75" s="533"/>
      <c r="L75" s="533"/>
      <c r="M75" s="533"/>
      <c r="N75" s="533"/>
      <c r="O75" s="381"/>
    </row>
    <row r="76" spans="1:15" s="83" customFormat="1" ht="36">
      <c r="A76" s="310">
        <f>1+A75</f>
        <v>21</v>
      </c>
      <c r="B76" s="311" t="s">
        <v>226</v>
      </c>
      <c r="C76" s="311"/>
      <c r="D76" s="310">
        <v>0</v>
      </c>
      <c r="E76" s="310">
        <v>120</v>
      </c>
      <c r="F76" s="310">
        <v>68</v>
      </c>
      <c r="G76" s="533"/>
      <c r="H76" s="534"/>
      <c r="I76" s="534"/>
      <c r="J76" s="533"/>
      <c r="K76" s="533"/>
      <c r="L76" s="533"/>
      <c r="M76" s="533"/>
      <c r="N76" s="533"/>
      <c r="O76" s="381"/>
    </row>
    <row r="77" spans="1:15" s="83" customFormat="1" ht="36">
      <c r="A77" s="310">
        <f>1+A76</f>
        <v>22</v>
      </c>
      <c r="B77" s="311" t="s">
        <v>227</v>
      </c>
      <c r="C77" s="311"/>
      <c r="D77" s="310">
        <v>0</v>
      </c>
      <c r="E77" s="310">
        <v>120</v>
      </c>
      <c r="F77" s="310">
        <v>68</v>
      </c>
      <c r="G77" s="533"/>
      <c r="H77" s="534"/>
      <c r="I77" s="534"/>
      <c r="J77" s="533"/>
      <c r="K77" s="533"/>
      <c r="L77" s="533"/>
      <c r="M77" s="533"/>
      <c r="N77" s="533"/>
      <c r="O77" s="381"/>
    </row>
    <row r="78" spans="1:15" s="83" customFormat="1" ht="36">
      <c r="A78" s="310">
        <f>1+A77</f>
        <v>23</v>
      </c>
      <c r="B78" s="311" t="s">
        <v>223</v>
      </c>
      <c r="C78" s="311" t="s">
        <v>168</v>
      </c>
      <c r="D78" s="310">
        <v>0</v>
      </c>
      <c r="E78" s="310">
        <v>180</v>
      </c>
      <c r="F78" s="310">
        <v>68</v>
      </c>
      <c r="G78" s="533"/>
      <c r="H78" s="534"/>
      <c r="I78" s="534"/>
      <c r="J78" s="533"/>
      <c r="K78" s="533"/>
      <c r="L78" s="533"/>
      <c r="M78" s="533"/>
      <c r="N78" s="533"/>
      <c r="O78" s="381"/>
    </row>
    <row r="79" spans="1:15" s="83" customFormat="1">
      <c r="A79" s="364"/>
      <c r="B79" s="365"/>
      <c r="C79" s="365"/>
      <c r="D79" s="366"/>
      <c r="E79" s="366"/>
      <c r="F79" s="366"/>
      <c r="G79" s="363"/>
      <c r="H79" s="366"/>
      <c r="I79" s="366"/>
      <c r="J79" s="365"/>
      <c r="K79" s="365"/>
      <c r="L79" s="365"/>
      <c r="M79" s="365"/>
      <c r="N79" s="363"/>
      <c r="O79" s="367"/>
    </row>
    <row r="80" spans="1:15" s="83" customFormat="1" ht="15" customHeight="1">
      <c r="A80" s="479" t="s">
        <v>589</v>
      </c>
      <c r="B80" s="480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480"/>
      <c r="N80" s="480"/>
      <c r="O80" s="481"/>
    </row>
    <row r="81" spans="1:15" s="83" customFormat="1">
      <c r="A81" s="378">
        <v>97</v>
      </c>
      <c r="B81" s="43" t="s">
        <v>1208</v>
      </c>
      <c r="C81" s="43"/>
      <c r="D81" s="378"/>
      <c r="E81" s="378"/>
      <c r="F81" s="378"/>
      <c r="G81" s="311" t="s">
        <v>1214</v>
      </c>
      <c r="H81" s="378"/>
      <c r="I81" s="378"/>
      <c r="J81" s="43"/>
      <c r="K81" s="43"/>
      <c r="L81" s="43"/>
      <c r="M81" s="43"/>
      <c r="N81" s="146"/>
      <c r="O81" s="367"/>
    </row>
    <row r="82" spans="1:15" s="83" customFormat="1">
      <c r="A82" s="122">
        <v>98</v>
      </c>
      <c r="B82" s="43" t="s">
        <v>657</v>
      </c>
      <c r="C82" s="43"/>
      <c r="D82" s="122"/>
      <c r="E82" s="122"/>
      <c r="F82" s="122"/>
      <c r="G82" s="146" t="s">
        <v>946</v>
      </c>
      <c r="H82" s="122">
        <v>6</v>
      </c>
      <c r="I82" s="122"/>
      <c r="J82" s="43"/>
      <c r="K82" s="43"/>
      <c r="L82" s="43"/>
      <c r="M82" s="43"/>
      <c r="N82" s="147"/>
      <c r="O82" s="143" t="s">
        <v>992</v>
      </c>
    </row>
    <row r="83" spans="1:15" s="83" customFormat="1">
      <c r="A83" s="122">
        <v>99</v>
      </c>
      <c r="B83" s="43" t="s">
        <v>658</v>
      </c>
      <c r="C83" s="43"/>
      <c r="D83" s="122"/>
      <c r="E83" s="122"/>
      <c r="F83" s="122"/>
      <c r="G83" s="146" t="s">
        <v>947</v>
      </c>
      <c r="H83" s="122">
        <v>6</v>
      </c>
      <c r="I83" s="122"/>
      <c r="J83" s="43"/>
      <c r="K83" s="43"/>
      <c r="L83" s="43"/>
      <c r="M83" s="43"/>
      <c r="N83" s="147"/>
      <c r="O83" s="143" t="s">
        <v>1186</v>
      </c>
    </row>
  </sheetData>
  <mergeCells count="13">
    <mergeCell ref="A80:O80"/>
    <mergeCell ref="G73:G78"/>
    <mergeCell ref="H73:H78"/>
    <mergeCell ref="N73:N78"/>
    <mergeCell ref="A3:O3"/>
    <mergeCell ref="A12:O12"/>
    <mergeCell ref="A72:O72"/>
    <mergeCell ref="O4:O11"/>
    <mergeCell ref="I73:I78"/>
    <mergeCell ref="J73:J78"/>
    <mergeCell ref="K73:K78"/>
    <mergeCell ref="L73:L78"/>
    <mergeCell ref="M73:M78"/>
  </mergeCells>
  <phoneticPr fontId="10"/>
  <conditionalFormatting sqref="O4 O79">
    <cfRule type="expression" dxfId="5" priority="5">
      <formula>$A4="✓"</formula>
    </cfRule>
  </conditionalFormatting>
  <conditionalFormatting sqref="O81:O83">
    <cfRule type="expression" dxfId="4" priority="4">
      <formula>$A81="✓"</formula>
    </cfRule>
  </conditionalFormatting>
  <conditionalFormatting sqref="G71">
    <cfRule type="duplicateValues" dxfId="3" priority="2"/>
  </conditionalFormatting>
  <conditionalFormatting sqref="G71">
    <cfRule type="duplicateValues" dxfId="2" priority="1"/>
  </conditionalFormatting>
  <pageMargins left="0.7" right="0.7" top="0.75" bottom="0.75" header="0.3" footer="0.3"/>
  <pageSetup paperSize="9" scale="1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42"/>
  <sheetViews>
    <sheetView topLeftCell="I27" zoomScale="90" zoomScaleNormal="90" zoomScalePageLayoutView="85" workbookViewId="0">
      <selection activeCell="P26" sqref="P26"/>
    </sheetView>
  </sheetViews>
  <sheetFormatPr defaultColWidth="8.83203125" defaultRowHeight="18"/>
  <cols>
    <col min="1" max="1" width="6.58203125" style="6" bestFit="1" customWidth="1"/>
    <col min="2" max="2" width="36.08203125" style="2" bestFit="1" customWidth="1"/>
    <col min="3" max="3" width="29.08203125" style="2" customWidth="1"/>
    <col min="4" max="4" width="12.58203125" style="6" customWidth="1"/>
    <col min="5" max="5" width="9.83203125" style="6" customWidth="1"/>
    <col min="6" max="6" width="9.08203125" style="6" customWidth="1"/>
    <col min="7" max="7" width="49.83203125" style="95" bestFit="1" customWidth="1"/>
    <col min="8" max="8" width="10.58203125" style="6" customWidth="1"/>
    <col min="9" max="9" width="8.08203125" style="6" customWidth="1"/>
    <col min="10" max="10" width="49.83203125" style="2" customWidth="1"/>
    <col min="11" max="11" width="11.83203125" style="2" customWidth="1"/>
    <col min="12" max="12" width="17.58203125" style="83" customWidth="1"/>
    <col min="13" max="13" width="15.08203125" style="83" bestFit="1" customWidth="1"/>
    <col min="14" max="14" width="35.58203125" style="83" bestFit="1" customWidth="1"/>
    <col min="15" max="15" width="64" style="2" bestFit="1" customWidth="1"/>
    <col min="16" max="16" width="22" style="2" customWidth="1"/>
    <col min="17" max="16384" width="8.83203125" style="2"/>
  </cols>
  <sheetData>
    <row r="1" spans="1:15" s="24" customFormat="1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94" t="s">
        <v>21</v>
      </c>
      <c r="H1" s="22" t="s">
        <v>59</v>
      </c>
      <c r="I1" s="22" t="s">
        <v>60</v>
      </c>
      <c r="J1" s="23" t="s">
        <v>397</v>
      </c>
      <c r="K1" s="23" t="s">
        <v>400</v>
      </c>
      <c r="L1" s="90" t="s">
        <v>515</v>
      </c>
      <c r="M1" s="86" t="s">
        <v>521</v>
      </c>
      <c r="N1" s="124" t="s">
        <v>508</v>
      </c>
      <c r="O1" s="126" t="s">
        <v>971</v>
      </c>
    </row>
    <row r="2" spans="1:15" ht="72">
      <c r="A2" s="8" t="s">
        <v>294</v>
      </c>
      <c r="B2" s="7" t="s">
        <v>293</v>
      </c>
      <c r="C2" s="3" t="s">
        <v>245</v>
      </c>
      <c r="D2" s="27"/>
      <c r="E2" s="27"/>
      <c r="F2" s="27"/>
      <c r="G2" s="92"/>
      <c r="H2" s="27"/>
      <c r="I2" s="27"/>
      <c r="J2" s="3" t="s">
        <v>246</v>
      </c>
      <c r="K2" s="3"/>
      <c r="L2" s="84"/>
      <c r="M2" s="84"/>
      <c r="N2" s="127"/>
      <c r="O2" s="82"/>
    </row>
    <row r="3" spans="1:15" ht="18.399999999999999" customHeight="1">
      <c r="A3" s="479" t="s">
        <v>278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5" ht="36">
      <c r="A4" s="139">
        <v>1</v>
      </c>
      <c r="B4" s="146" t="s">
        <v>677</v>
      </c>
      <c r="C4" s="139"/>
      <c r="D4" s="139">
        <v>20</v>
      </c>
      <c r="E4" s="139">
        <v>0</v>
      </c>
      <c r="F4" s="139">
        <v>34</v>
      </c>
      <c r="G4" s="163" t="s">
        <v>948</v>
      </c>
      <c r="H4" s="139">
        <v>4</v>
      </c>
      <c r="I4" s="139" t="s">
        <v>62</v>
      </c>
      <c r="J4" s="146"/>
      <c r="K4" s="146"/>
      <c r="L4" s="146"/>
      <c r="M4" s="146"/>
      <c r="N4" s="147"/>
      <c r="O4" s="544" t="s">
        <v>993</v>
      </c>
    </row>
    <row r="5" spans="1:15" ht="36">
      <c r="A5" s="139">
        <f>1+A4</f>
        <v>2</v>
      </c>
      <c r="B5" s="146" t="s">
        <v>678</v>
      </c>
      <c r="C5" s="139"/>
      <c r="D5" s="139">
        <v>30</v>
      </c>
      <c r="E5" s="139">
        <v>0</v>
      </c>
      <c r="F5" s="139">
        <v>34</v>
      </c>
      <c r="G5" s="163" t="s">
        <v>949</v>
      </c>
      <c r="H5" s="139">
        <v>3</v>
      </c>
      <c r="I5" s="139" t="s">
        <v>62</v>
      </c>
      <c r="J5" s="146"/>
      <c r="K5" s="146"/>
      <c r="L5" s="146"/>
      <c r="M5" s="146"/>
      <c r="N5" s="147"/>
      <c r="O5" s="544"/>
    </row>
    <row r="6" spans="1:15" s="83" customFormat="1">
      <c r="A6" s="139"/>
      <c r="B6" s="146" t="s">
        <v>679</v>
      </c>
      <c r="C6" s="139"/>
      <c r="D6" s="139"/>
      <c r="E6" s="139"/>
      <c r="F6" s="139"/>
      <c r="G6" s="163" t="s">
        <v>950</v>
      </c>
      <c r="H6" s="139">
        <v>5</v>
      </c>
      <c r="I6" s="139"/>
      <c r="J6" s="146"/>
      <c r="K6" s="146"/>
      <c r="L6" s="146"/>
      <c r="M6" s="146"/>
      <c r="N6" s="147"/>
      <c r="O6" s="544"/>
    </row>
    <row r="7" spans="1:15" s="83" customFormat="1">
      <c r="A7" s="139"/>
      <c r="B7" s="146" t="s">
        <v>680</v>
      </c>
      <c r="C7" s="139"/>
      <c r="D7" s="139"/>
      <c r="E7" s="139"/>
      <c r="F7" s="139"/>
      <c r="G7" s="163" t="s">
        <v>951</v>
      </c>
      <c r="H7" s="139">
        <v>7</v>
      </c>
      <c r="I7" s="139"/>
      <c r="J7" s="146"/>
      <c r="K7" s="146"/>
      <c r="L7" s="146"/>
      <c r="M7" s="146"/>
      <c r="N7" s="147"/>
      <c r="O7" s="544"/>
    </row>
    <row r="8" spans="1:15" s="83" customFormat="1">
      <c r="A8" s="139"/>
      <c r="B8" s="146" t="s">
        <v>681</v>
      </c>
      <c r="C8" s="139"/>
      <c r="D8" s="139"/>
      <c r="E8" s="139"/>
      <c r="F8" s="139"/>
      <c r="G8" s="163" t="s">
        <v>952</v>
      </c>
      <c r="H8" s="139">
        <v>5</v>
      </c>
      <c r="I8" s="139"/>
      <c r="J8" s="146"/>
      <c r="K8" s="146"/>
      <c r="L8" s="146"/>
      <c r="M8" s="146"/>
      <c r="N8" s="147"/>
      <c r="O8" s="544"/>
    </row>
    <row r="9" spans="1:15" ht="36">
      <c r="A9" s="139">
        <v>3</v>
      </c>
      <c r="B9" s="146" t="s">
        <v>682</v>
      </c>
      <c r="C9" s="146"/>
      <c r="D9" s="139">
        <v>30</v>
      </c>
      <c r="E9" s="139">
        <v>0</v>
      </c>
      <c r="F9" s="139">
        <v>34</v>
      </c>
      <c r="G9" s="163" t="s">
        <v>953</v>
      </c>
      <c r="H9" s="139">
        <v>12</v>
      </c>
      <c r="I9" s="139" t="s">
        <v>62</v>
      </c>
      <c r="J9" s="146"/>
      <c r="K9" s="146"/>
      <c r="L9" s="146"/>
      <c r="M9" s="146"/>
      <c r="N9" s="147"/>
      <c r="O9" s="544"/>
    </row>
    <row r="10" spans="1:15" ht="36">
      <c r="A10" s="139">
        <v>4</v>
      </c>
      <c r="B10" s="146" t="s">
        <v>683</v>
      </c>
      <c r="C10" s="146"/>
      <c r="D10" s="139">
        <v>10</v>
      </c>
      <c r="E10" s="139">
        <v>0</v>
      </c>
      <c r="F10" s="139">
        <v>34</v>
      </c>
      <c r="G10" s="171" t="s">
        <v>954</v>
      </c>
      <c r="H10" s="139">
        <v>4</v>
      </c>
      <c r="I10" s="139" t="s">
        <v>62</v>
      </c>
      <c r="J10" s="146"/>
      <c r="K10" s="146"/>
      <c r="L10" s="146"/>
      <c r="M10" s="146"/>
      <c r="N10" s="147"/>
      <c r="O10" s="544"/>
    </row>
    <row r="11" spans="1:15">
      <c r="A11" s="479" t="s">
        <v>282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544"/>
    </row>
    <row r="12" spans="1:15" ht="36">
      <c r="A12" s="139">
        <v>5</v>
      </c>
      <c r="B12" s="146" t="s">
        <v>684</v>
      </c>
      <c r="C12" s="139"/>
      <c r="D12" s="139">
        <v>20</v>
      </c>
      <c r="E12" s="139">
        <v>0</v>
      </c>
      <c r="F12" s="139">
        <v>34</v>
      </c>
      <c r="G12" s="171" t="s">
        <v>955</v>
      </c>
      <c r="H12" s="139">
        <v>4</v>
      </c>
      <c r="I12" s="139" t="s">
        <v>62</v>
      </c>
      <c r="J12" s="146"/>
      <c r="K12" s="146"/>
      <c r="L12" s="146"/>
      <c r="M12" s="146"/>
      <c r="N12" s="147"/>
      <c r="O12" s="544"/>
    </row>
    <row r="13" spans="1:15" ht="36">
      <c r="A13" s="139">
        <v>6</v>
      </c>
      <c r="B13" s="146" t="s">
        <v>678</v>
      </c>
      <c r="C13" s="139"/>
      <c r="D13" s="139">
        <v>30</v>
      </c>
      <c r="E13" s="139">
        <v>0</v>
      </c>
      <c r="F13" s="139">
        <v>34</v>
      </c>
      <c r="G13" s="171" t="s">
        <v>956</v>
      </c>
      <c r="H13" s="139">
        <v>9</v>
      </c>
      <c r="I13" s="139" t="s">
        <v>62</v>
      </c>
      <c r="J13" s="146"/>
      <c r="K13" s="146"/>
      <c r="L13" s="146"/>
      <c r="M13" s="146"/>
      <c r="N13" s="147"/>
      <c r="O13" s="544"/>
    </row>
    <row r="14" spans="1:15" s="83" customFormat="1">
      <c r="A14" s="139"/>
      <c r="B14" s="146" t="s">
        <v>680</v>
      </c>
      <c r="C14" s="139"/>
      <c r="D14" s="139"/>
      <c r="E14" s="139"/>
      <c r="F14" s="139"/>
      <c r="G14" s="171" t="s">
        <v>957</v>
      </c>
      <c r="H14" s="139">
        <v>7</v>
      </c>
      <c r="I14" s="139"/>
      <c r="J14" s="146"/>
      <c r="K14" s="146"/>
      <c r="L14" s="146"/>
      <c r="M14" s="146"/>
      <c r="N14" s="147"/>
      <c r="O14" s="544"/>
    </row>
    <row r="15" spans="1:15" s="83" customFormat="1">
      <c r="A15" s="139"/>
      <c r="B15" s="146" t="s">
        <v>681</v>
      </c>
      <c r="C15" s="139"/>
      <c r="D15" s="139"/>
      <c r="E15" s="139"/>
      <c r="F15" s="139"/>
      <c r="G15" s="171" t="s">
        <v>958</v>
      </c>
      <c r="H15" s="139">
        <v>5</v>
      </c>
      <c r="I15" s="139"/>
      <c r="J15" s="146"/>
      <c r="K15" s="146"/>
      <c r="L15" s="146"/>
      <c r="M15" s="146"/>
      <c r="N15" s="147"/>
      <c r="O15" s="544"/>
    </row>
    <row r="16" spans="1:15" ht="36">
      <c r="A16" s="139">
        <v>7</v>
      </c>
      <c r="B16" s="146" t="s">
        <v>682</v>
      </c>
      <c r="C16" s="146"/>
      <c r="D16" s="139">
        <v>30</v>
      </c>
      <c r="E16" s="139">
        <v>0</v>
      </c>
      <c r="F16" s="139">
        <v>34</v>
      </c>
      <c r="G16" s="163" t="s">
        <v>959</v>
      </c>
      <c r="H16" s="139">
        <v>8</v>
      </c>
      <c r="I16" s="139" t="s">
        <v>62</v>
      </c>
      <c r="J16" s="146"/>
      <c r="K16" s="146"/>
      <c r="L16" s="146"/>
      <c r="M16" s="146"/>
      <c r="N16" s="147"/>
      <c r="O16" s="544"/>
    </row>
    <row r="17" spans="1:16" s="83" customFormat="1">
      <c r="A17" s="139"/>
      <c r="B17" s="146" t="s">
        <v>685</v>
      </c>
      <c r="C17" s="146"/>
      <c r="D17" s="139"/>
      <c r="E17" s="139"/>
      <c r="F17" s="139"/>
      <c r="G17" s="171" t="s">
        <v>960</v>
      </c>
      <c r="H17" s="139">
        <v>15</v>
      </c>
      <c r="I17" s="139"/>
      <c r="J17" s="146"/>
      <c r="K17" s="146"/>
      <c r="L17" s="146"/>
      <c r="M17" s="146"/>
      <c r="N17" s="147"/>
      <c r="O17" s="544"/>
    </row>
    <row r="18" spans="1:16" ht="36">
      <c r="A18" s="139">
        <v>8</v>
      </c>
      <c r="B18" s="146" t="s">
        <v>686</v>
      </c>
      <c r="C18" s="146"/>
      <c r="D18" s="139">
        <v>10</v>
      </c>
      <c r="E18" s="139">
        <v>0</v>
      </c>
      <c r="F18" s="139">
        <v>34</v>
      </c>
      <c r="G18" s="171" t="s">
        <v>961</v>
      </c>
      <c r="H18" s="139">
        <v>4</v>
      </c>
      <c r="I18" s="139" t="s">
        <v>62</v>
      </c>
      <c r="J18" s="146"/>
      <c r="K18" s="146"/>
      <c r="L18" s="146"/>
      <c r="M18" s="146"/>
      <c r="N18" s="147"/>
      <c r="O18" s="544"/>
    </row>
    <row r="19" spans="1:16" ht="18.399999999999999" customHeight="1">
      <c r="A19" s="479" t="s">
        <v>279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1"/>
    </row>
    <row r="20" spans="1:16" ht="36">
      <c r="A20" s="85">
        <v>9</v>
      </c>
      <c r="B20" s="383" t="s">
        <v>496</v>
      </c>
      <c r="C20" s="383"/>
      <c r="D20" s="384">
        <v>20</v>
      </c>
      <c r="E20" s="384">
        <v>0</v>
      </c>
      <c r="F20" s="384">
        <v>70</v>
      </c>
      <c r="G20" s="385" t="s">
        <v>1266</v>
      </c>
      <c r="H20" s="384" t="s">
        <v>24</v>
      </c>
      <c r="I20" s="384" t="s">
        <v>62</v>
      </c>
      <c r="J20" s="383"/>
      <c r="K20" s="383"/>
      <c r="L20" s="383"/>
      <c r="M20" s="383"/>
      <c r="N20" s="386"/>
      <c r="O20" s="545" t="s">
        <v>1310</v>
      </c>
      <c r="P20" s="2" t="s">
        <v>1317</v>
      </c>
    </row>
    <row r="21" spans="1:16" ht="36">
      <c r="A21" s="85">
        <v>10</v>
      </c>
      <c r="B21" s="383" t="s">
        <v>1264</v>
      </c>
      <c r="C21" s="383"/>
      <c r="D21" s="384">
        <v>30</v>
      </c>
      <c r="E21" s="384">
        <v>0</v>
      </c>
      <c r="F21" s="384">
        <v>70</v>
      </c>
      <c r="G21" s="385" t="s">
        <v>1267</v>
      </c>
      <c r="H21" s="384" t="s">
        <v>24</v>
      </c>
      <c r="I21" s="384" t="s">
        <v>62</v>
      </c>
      <c r="J21" s="383"/>
      <c r="K21" s="383"/>
      <c r="L21" s="383"/>
      <c r="M21" s="383"/>
      <c r="N21" s="386"/>
      <c r="O21" s="546"/>
    </row>
    <row r="22" spans="1:16" ht="36">
      <c r="A22" s="85">
        <v>11</v>
      </c>
      <c r="B22" s="383" t="s">
        <v>1265</v>
      </c>
      <c r="C22" s="383"/>
      <c r="D22" s="384">
        <v>60</v>
      </c>
      <c r="E22" s="384">
        <v>0</v>
      </c>
      <c r="F22" s="384">
        <v>70</v>
      </c>
      <c r="G22" s="385" t="s">
        <v>1268</v>
      </c>
      <c r="H22" s="384">
        <v>22</v>
      </c>
      <c r="I22" s="384" t="s">
        <v>62</v>
      </c>
      <c r="J22" s="383"/>
      <c r="K22" s="383"/>
      <c r="L22" s="383" t="s">
        <v>651</v>
      </c>
      <c r="M22" s="388" t="s">
        <v>651</v>
      </c>
      <c r="N22" s="386"/>
      <c r="O22" s="383" t="s">
        <v>1311</v>
      </c>
    </row>
    <row r="23" spans="1:16" ht="36">
      <c r="A23" s="85">
        <v>12</v>
      </c>
      <c r="B23" s="383" t="s">
        <v>497</v>
      </c>
      <c r="C23" s="383"/>
      <c r="D23" s="384">
        <v>60</v>
      </c>
      <c r="E23" s="384">
        <v>0</v>
      </c>
      <c r="F23" s="384">
        <v>70</v>
      </c>
      <c r="G23" s="385" t="s">
        <v>1269</v>
      </c>
      <c r="H23" s="384" t="s">
        <v>24</v>
      </c>
      <c r="I23" s="384" t="s">
        <v>62</v>
      </c>
      <c r="J23" s="383"/>
      <c r="K23" s="383"/>
      <c r="L23" s="383" t="s">
        <v>462</v>
      </c>
      <c r="M23" s="383"/>
      <c r="N23" s="386" t="s">
        <v>512</v>
      </c>
      <c r="O23" s="383" t="s">
        <v>1310</v>
      </c>
    </row>
    <row r="24" spans="1:16" ht="18.399999999999999" customHeight="1">
      <c r="A24" s="541" t="s">
        <v>283</v>
      </c>
      <c r="B24" s="542"/>
      <c r="C24" s="542"/>
      <c r="D24" s="542"/>
      <c r="E24" s="542"/>
      <c r="F24" s="542"/>
      <c r="G24" s="542"/>
      <c r="H24" s="542"/>
      <c r="I24" s="542"/>
      <c r="J24" s="542"/>
      <c r="K24" s="542"/>
      <c r="L24" s="542"/>
      <c r="M24" s="542"/>
      <c r="N24" s="542"/>
      <c r="O24" s="543"/>
    </row>
    <row r="25" spans="1:16" ht="36">
      <c r="A25" s="85">
        <v>13</v>
      </c>
      <c r="B25" s="383" t="s">
        <v>496</v>
      </c>
      <c r="C25" s="383"/>
      <c r="D25" s="384">
        <v>20</v>
      </c>
      <c r="E25" s="384">
        <v>0</v>
      </c>
      <c r="F25" s="384">
        <v>71</v>
      </c>
      <c r="G25" s="385" t="s">
        <v>1278</v>
      </c>
      <c r="H25" s="384" t="s">
        <v>24</v>
      </c>
      <c r="I25" s="384" t="s">
        <v>62</v>
      </c>
      <c r="J25" s="383"/>
      <c r="K25" s="383"/>
      <c r="L25" s="383"/>
      <c r="M25" s="383" t="s">
        <v>486</v>
      </c>
      <c r="N25" s="386"/>
      <c r="O25" s="545" t="s">
        <v>1312</v>
      </c>
    </row>
    <row r="26" spans="1:16" ht="36">
      <c r="A26" s="85">
        <v>14</v>
      </c>
      <c r="B26" s="383" t="s">
        <v>1275</v>
      </c>
      <c r="C26" s="383"/>
      <c r="D26" s="384">
        <v>30</v>
      </c>
      <c r="E26" s="384">
        <v>0</v>
      </c>
      <c r="F26" s="384">
        <v>71</v>
      </c>
      <c r="G26" s="385" t="s">
        <v>1279</v>
      </c>
      <c r="H26" s="384" t="s">
        <v>24</v>
      </c>
      <c r="I26" s="384" t="s">
        <v>62</v>
      </c>
      <c r="J26" s="383"/>
      <c r="K26" s="383"/>
      <c r="L26" s="383"/>
      <c r="M26" s="383"/>
      <c r="N26" s="386"/>
      <c r="O26" s="546"/>
    </row>
    <row r="27" spans="1:16" ht="36">
      <c r="A27" s="85">
        <v>15</v>
      </c>
      <c r="B27" s="383" t="s">
        <v>1276</v>
      </c>
      <c r="C27" s="383"/>
      <c r="D27" s="384">
        <v>60</v>
      </c>
      <c r="E27" s="384">
        <v>0</v>
      </c>
      <c r="F27" s="384">
        <v>71</v>
      </c>
      <c r="G27" s="385" t="s">
        <v>1280</v>
      </c>
      <c r="H27" s="384">
        <v>20</v>
      </c>
      <c r="I27" s="384" t="s">
        <v>62</v>
      </c>
      <c r="J27" s="383"/>
      <c r="K27" s="383"/>
      <c r="L27" s="383" t="s">
        <v>651</v>
      </c>
      <c r="M27" s="388" t="s">
        <v>651</v>
      </c>
      <c r="N27" s="386"/>
      <c r="O27" s="383" t="s">
        <v>1313</v>
      </c>
    </row>
    <row r="28" spans="1:16" ht="36">
      <c r="A28" s="382">
        <v>16</v>
      </c>
      <c r="B28" s="383" t="s">
        <v>1277</v>
      </c>
      <c r="C28" s="383"/>
      <c r="D28" s="384">
        <v>30</v>
      </c>
      <c r="E28" s="384">
        <v>0</v>
      </c>
      <c r="F28" s="384">
        <v>71</v>
      </c>
      <c r="G28" s="385" t="s">
        <v>1281</v>
      </c>
      <c r="H28" s="384">
        <v>54</v>
      </c>
      <c r="I28" s="384" t="s">
        <v>62</v>
      </c>
      <c r="J28" s="383"/>
      <c r="K28" s="383"/>
      <c r="L28" s="383" t="s">
        <v>651</v>
      </c>
      <c r="M28" s="383"/>
      <c r="N28" s="386"/>
      <c r="O28" s="383" t="s">
        <v>1314</v>
      </c>
    </row>
    <row r="29" spans="1:16" ht="36">
      <c r="A29" s="382">
        <v>17</v>
      </c>
      <c r="B29" s="383" t="s">
        <v>511</v>
      </c>
      <c r="C29" s="383"/>
      <c r="D29" s="384">
        <v>240</v>
      </c>
      <c r="E29" s="384">
        <v>0</v>
      </c>
      <c r="F29" s="384">
        <v>71</v>
      </c>
      <c r="G29" s="385" t="s">
        <v>1282</v>
      </c>
      <c r="H29" s="384" t="s">
        <v>24</v>
      </c>
      <c r="I29" s="384" t="s">
        <v>62</v>
      </c>
      <c r="J29" s="383"/>
      <c r="K29" s="383"/>
      <c r="L29" s="383" t="s">
        <v>462</v>
      </c>
      <c r="M29" s="388" t="s">
        <v>486</v>
      </c>
      <c r="N29" s="386"/>
      <c r="O29" s="383" t="s">
        <v>1312</v>
      </c>
    </row>
    <row r="30" spans="1:16" ht="18.399999999999999" customHeight="1">
      <c r="A30" s="479" t="s">
        <v>280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1"/>
    </row>
    <row r="31" spans="1:16">
      <c r="A31" s="139">
        <v>23</v>
      </c>
      <c r="B31" s="146" t="s">
        <v>510</v>
      </c>
      <c r="C31" s="146"/>
      <c r="D31" s="139">
        <v>0</v>
      </c>
      <c r="E31" s="139">
        <v>10</v>
      </c>
      <c r="F31" s="139">
        <v>71</v>
      </c>
      <c r="G31" s="538" t="s">
        <v>588</v>
      </c>
      <c r="H31" s="467" t="s">
        <v>24</v>
      </c>
      <c r="I31" s="467" t="s">
        <v>104</v>
      </c>
      <c r="J31" s="467" t="s">
        <v>160</v>
      </c>
      <c r="K31" s="467"/>
      <c r="L31" s="467"/>
      <c r="M31" s="467"/>
      <c r="N31" s="535" t="s">
        <v>513</v>
      </c>
      <c r="O31" s="82"/>
    </row>
    <row r="32" spans="1:16">
      <c r="A32" s="139">
        <v>24</v>
      </c>
      <c r="B32" s="146" t="s">
        <v>29</v>
      </c>
      <c r="C32" s="146"/>
      <c r="D32" s="139">
        <v>0</v>
      </c>
      <c r="E32" s="139">
        <v>30</v>
      </c>
      <c r="F32" s="139">
        <v>71</v>
      </c>
      <c r="G32" s="539"/>
      <c r="H32" s="468"/>
      <c r="I32" s="468"/>
      <c r="J32" s="468"/>
      <c r="K32" s="468"/>
      <c r="L32" s="468"/>
      <c r="M32" s="468"/>
      <c r="N32" s="536"/>
      <c r="O32" s="82"/>
    </row>
    <row r="33" spans="1:15">
      <c r="A33" s="139">
        <v>25</v>
      </c>
      <c r="B33" s="146" t="s">
        <v>205</v>
      </c>
      <c r="C33" s="146"/>
      <c r="D33" s="139">
        <v>0</v>
      </c>
      <c r="E33" s="139">
        <v>30</v>
      </c>
      <c r="F33" s="139">
        <v>71</v>
      </c>
      <c r="G33" s="539"/>
      <c r="H33" s="468"/>
      <c r="I33" s="468"/>
      <c r="J33" s="468"/>
      <c r="K33" s="468"/>
      <c r="L33" s="468"/>
      <c r="M33" s="468"/>
      <c r="N33" s="536"/>
      <c r="O33" s="82"/>
    </row>
    <row r="34" spans="1:15">
      <c r="A34" s="139">
        <v>26</v>
      </c>
      <c r="B34" s="146" t="s">
        <v>195</v>
      </c>
      <c r="C34" s="146"/>
      <c r="D34" s="139">
        <v>0</v>
      </c>
      <c r="E34" s="139">
        <v>60</v>
      </c>
      <c r="F34" s="139">
        <v>71</v>
      </c>
      <c r="G34" s="539"/>
      <c r="H34" s="468"/>
      <c r="I34" s="468"/>
      <c r="J34" s="468"/>
      <c r="K34" s="468"/>
      <c r="L34" s="468"/>
      <c r="M34" s="468"/>
      <c r="N34" s="536"/>
      <c r="O34" s="82"/>
    </row>
    <row r="35" spans="1:15">
      <c r="A35" s="139">
        <f>1+A34</f>
        <v>27</v>
      </c>
      <c r="B35" s="146" t="s">
        <v>242</v>
      </c>
      <c r="C35" s="146"/>
      <c r="D35" s="139">
        <v>0</v>
      </c>
      <c r="E35" s="139">
        <v>60</v>
      </c>
      <c r="F35" s="139">
        <v>71</v>
      </c>
      <c r="G35" s="539"/>
      <c r="H35" s="468"/>
      <c r="I35" s="468"/>
      <c r="J35" s="468"/>
      <c r="K35" s="468"/>
      <c r="L35" s="468"/>
      <c r="M35" s="468"/>
      <c r="N35" s="536"/>
      <c r="O35" s="82"/>
    </row>
    <row r="36" spans="1:15" ht="36">
      <c r="A36" s="139">
        <f>1+A35</f>
        <v>28</v>
      </c>
      <c r="B36" s="146" t="s">
        <v>281</v>
      </c>
      <c r="C36" s="139" t="s">
        <v>248</v>
      </c>
      <c r="D36" s="139">
        <v>0</v>
      </c>
      <c r="E36" s="139">
        <v>60</v>
      </c>
      <c r="F36" s="139">
        <v>71</v>
      </c>
      <c r="G36" s="540"/>
      <c r="H36" s="470"/>
      <c r="I36" s="470"/>
      <c r="J36" s="470"/>
      <c r="K36" s="470"/>
      <c r="L36" s="470"/>
      <c r="M36" s="470"/>
      <c r="N36" s="537"/>
      <c r="O36" s="82"/>
    </row>
    <row r="37" spans="1:15" s="83" customFormat="1">
      <c r="A37" s="6"/>
      <c r="D37" s="6"/>
      <c r="E37" s="6"/>
      <c r="F37" s="6"/>
      <c r="G37" s="95"/>
      <c r="H37" s="6"/>
      <c r="I37" s="6"/>
      <c r="O37" s="112"/>
    </row>
    <row r="38" spans="1:15" ht="18.399999999999999" customHeight="1">
      <c r="A38" s="491" t="s">
        <v>589</v>
      </c>
      <c r="B38" s="492"/>
      <c r="C38" s="492"/>
      <c r="D38" s="492"/>
      <c r="E38" s="492"/>
      <c r="F38" s="492"/>
      <c r="G38" s="492"/>
      <c r="H38" s="492"/>
      <c r="I38" s="492"/>
      <c r="J38" s="492"/>
      <c r="K38" s="492"/>
      <c r="L38" s="492"/>
      <c r="M38" s="492"/>
      <c r="N38" s="492"/>
      <c r="O38" s="493"/>
    </row>
    <row r="39" spans="1:15" s="83" customFormat="1" ht="53.15" customHeight="1">
      <c r="A39" s="389">
        <v>96</v>
      </c>
      <c r="B39" s="390" t="s">
        <v>1270</v>
      </c>
      <c r="C39" s="389"/>
      <c r="D39" s="389"/>
      <c r="E39" s="389"/>
      <c r="F39" s="389"/>
      <c r="G39" s="390" t="s">
        <v>1274</v>
      </c>
      <c r="H39" s="389">
        <v>3</v>
      </c>
      <c r="I39" s="390" t="s">
        <v>476</v>
      </c>
      <c r="J39" s="389"/>
      <c r="K39" s="389"/>
      <c r="L39" s="389"/>
      <c r="M39" s="389"/>
      <c r="N39" s="389"/>
      <c r="O39" s="391" t="s">
        <v>1315</v>
      </c>
    </row>
    <row r="40" spans="1:15" s="83" customFormat="1" ht="54.65" customHeight="1">
      <c r="A40" s="389">
        <v>97</v>
      </c>
      <c r="B40" s="390" t="s">
        <v>1273</v>
      </c>
      <c r="C40" s="389"/>
      <c r="D40" s="389"/>
      <c r="E40" s="389"/>
      <c r="F40" s="389"/>
      <c r="G40" s="390" t="s">
        <v>1271</v>
      </c>
      <c r="H40" s="389">
        <v>3</v>
      </c>
      <c r="I40" s="390" t="s">
        <v>476</v>
      </c>
      <c r="J40" s="389"/>
      <c r="K40" s="389"/>
      <c r="L40" s="389"/>
      <c r="M40" s="389"/>
      <c r="N40" s="389"/>
      <c r="O40" s="391" t="s">
        <v>1316</v>
      </c>
    </row>
    <row r="41" spans="1:15" ht="36">
      <c r="A41" s="139">
        <v>98</v>
      </c>
      <c r="B41" s="146" t="s">
        <v>703</v>
      </c>
      <c r="C41" s="146"/>
      <c r="D41" s="139"/>
      <c r="E41" s="139"/>
      <c r="F41" s="139" t="s">
        <v>590</v>
      </c>
      <c r="G41" s="146" t="s">
        <v>1272</v>
      </c>
      <c r="H41" s="139">
        <v>3</v>
      </c>
      <c r="I41" s="146" t="s">
        <v>476</v>
      </c>
      <c r="J41" s="146"/>
      <c r="K41" s="146"/>
      <c r="L41" s="146"/>
      <c r="M41" s="146"/>
      <c r="N41" s="147"/>
      <c r="O41" s="131" t="s">
        <v>994</v>
      </c>
    </row>
    <row r="42" spans="1:15">
      <c r="A42" s="139">
        <v>99</v>
      </c>
      <c r="B42" s="146" t="s">
        <v>704</v>
      </c>
      <c r="C42" s="146"/>
      <c r="D42" s="139"/>
      <c r="E42" s="139"/>
      <c r="F42" s="139"/>
      <c r="G42" s="146" t="s">
        <v>962</v>
      </c>
      <c r="H42" s="139">
        <v>3</v>
      </c>
      <c r="I42" s="146"/>
      <c r="J42" s="146"/>
      <c r="K42" s="146"/>
      <c r="L42" s="146"/>
      <c r="M42" s="146"/>
      <c r="N42" s="147"/>
      <c r="O42" s="131" t="s">
        <v>995</v>
      </c>
    </row>
  </sheetData>
  <mergeCells count="17">
    <mergeCell ref="A11:N11"/>
    <mergeCell ref="A3:O3"/>
    <mergeCell ref="A19:O19"/>
    <mergeCell ref="A24:O24"/>
    <mergeCell ref="A30:O30"/>
    <mergeCell ref="O4:O18"/>
    <mergeCell ref="O20:O21"/>
    <mergeCell ref="O25:O26"/>
    <mergeCell ref="A38:O38"/>
    <mergeCell ref="L31:L36"/>
    <mergeCell ref="M31:M36"/>
    <mergeCell ref="N31:N36"/>
    <mergeCell ref="G31:G36"/>
    <mergeCell ref="H31:H36"/>
    <mergeCell ref="I31:I36"/>
    <mergeCell ref="J31:J36"/>
    <mergeCell ref="K31:K36"/>
  </mergeCells>
  <phoneticPr fontId="10"/>
  <conditionalFormatting sqref="O4">
    <cfRule type="expression" dxfId="1" priority="4">
      <formula>$A4="✓"</formula>
    </cfRule>
  </conditionalFormatting>
  <conditionalFormatting sqref="O41:O42">
    <cfRule type="expression" dxfId="0" priority="2">
      <formula>$A41="✓"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J262"/>
  <sheetViews>
    <sheetView topLeftCell="A256" workbookViewId="0">
      <selection activeCell="C13" sqref="C13"/>
    </sheetView>
  </sheetViews>
  <sheetFormatPr defaultColWidth="8.83203125" defaultRowHeight="18"/>
  <cols>
    <col min="1" max="1" width="6.25" bestFit="1" customWidth="1"/>
    <col min="2" max="2" width="37.25" customWidth="1"/>
    <col min="3" max="3" width="35" bestFit="1" customWidth="1"/>
    <col min="4" max="5" width="8.58203125" bestFit="1" customWidth="1"/>
    <col min="6" max="6" width="5.58203125" bestFit="1" customWidth="1"/>
    <col min="7" max="7" width="34" bestFit="1" customWidth="1"/>
    <col min="8" max="9" width="8.08203125" bestFit="1" customWidth="1"/>
    <col min="10" max="10" width="51.25" customWidth="1"/>
  </cols>
  <sheetData>
    <row r="1" spans="1:10" ht="54">
      <c r="A1" s="22" t="s">
        <v>51</v>
      </c>
      <c r="B1" s="23" t="s">
        <v>1</v>
      </c>
      <c r="C1" s="23" t="s">
        <v>22</v>
      </c>
      <c r="D1" s="22" t="s">
        <v>94</v>
      </c>
      <c r="E1" s="22" t="s">
        <v>95</v>
      </c>
      <c r="F1" s="22" t="s">
        <v>96</v>
      </c>
      <c r="G1" s="23" t="s">
        <v>21</v>
      </c>
      <c r="H1" s="22" t="s">
        <v>59</v>
      </c>
      <c r="I1" s="22" t="s">
        <v>60</v>
      </c>
      <c r="J1" s="23" t="s">
        <v>397</v>
      </c>
    </row>
    <row r="2" spans="1:10" ht="54">
      <c r="A2" s="8" t="s">
        <v>64</v>
      </c>
      <c r="B2" s="12" t="s">
        <v>65</v>
      </c>
      <c r="C2" s="1" t="s">
        <v>107</v>
      </c>
      <c r="D2" s="14"/>
      <c r="E2" s="14"/>
      <c r="F2" s="39"/>
      <c r="G2" s="1"/>
      <c r="H2" s="39"/>
      <c r="I2" s="39"/>
      <c r="J2" s="1" t="s">
        <v>131</v>
      </c>
    </row>
    <row r="3" spans="1:10" ht="36">
      <c r="A3" s="39">
        <v>1</v>
      </c>
      <c r="B3" s="1"/>
      <c r="C3" s="1"/>
      <c r="D3" s="39">
        <v>120</v>
      </c>
      <c r="E3" s="39"/>
      <c r="F3" s="39">
        <v>31</v>
      </c>
      <c r="G3" s="1" t="s">
        <v>99</v>
      </c>
      <c r="H3" s="39" t="s">
        <v>24</v>
      </c>
      <c r="I3" s="39" t="s">
        <v>62</v>
      </c>
      <c r="J3" s="1"/>
    </row>
    <row r="4" spans="1:10" ht="36">
      <c r="A4" s="8" t="s">
        <v>66</v>
      </c>
      <c r="B4" s="12" t="s">
        <v>67</v>
      </c>
      <c r="C4" s="1" t="s">
        <v>108</v>
      </c>
      <c r="D4" s="39"/>
      <c r="E4" s="14"/>
      <c r="F4" s="15"/>
      <c r="G4" s="1"/>
      <c r="H4" s="15"/>
      <c r="I4" s="16"/>
      <c r="J4" s="15"/>
    </row>
    <row r="5" spans="1:10" ht="36">
      <c r="A5" s="39">
        <v>1</v>
      </c>
      <c r="B5" s="1"/>
      <c r="C5" s="1"/>
      <c r="D5" s="39">
        <v>60</v>
      </c>
      <c r="E5" s="39"/>
      <c r="F5" s="39">
        <v>31</v>
      </c>
      <c r="G5" s="1" t="s">
        <v>100</v>
      </c>
      <c r="H5" s="39" t="s">
        <v>24</v>
      </c>
      <c r="I5" s="39" t="s">
        <v>62</v>
      </c>
      <c r="J5" s="1"/>
    </row>
    <row r="6" spans="1:10">
      <c r="A6" s="39">
        <f>1+A5</f>
        <v>2</v>
      </c>
      <c r="B6" s="1"/>
      <c r="C6" s="1"/>
      <c r="D6" s="39"/>
      <c r="E6" s="39">
        <v>240</v>
      </c>
      <c r="F6" s="39">
        <v>31</v>
      </c>
      <c r="G6" s="1" t="s">
        <v>103</v>
      </c>
      <c r="H6" s="39" t="s">
        <v>24</v>
      </c>
      <c r="I6" s="39" t="s">
        <v>104</v>
      </c>
      <c r="J6" s="1"/>
    </row>
    <row r="7" spans="1:10" ht="22.5">
      <c r="A7" s="8" t="s">
        <v>68</v>
      </c>
      <c r="B7" s="12" t="s">
        <v>69</v>
      </c>
      <c r="C7" s="15"/>
      <c r="D7" s="39"/>
      <c r="E7" s="14"/>
      <c r="F7" s="15"/>
      <c r="G7" s="1"/>
      <c r="H7" s="39"/>
      <c r="I7" s="16"/>
      <c r="J7" s="15"/>
    </row>
    <row r="8" spans="1:10">
      <c r="A8" s="39">
        <v>1</v>
      </c>
      <c r="B8" s="1"/>
      <c r="C8" s="1"/>
      <c r="D8" s="39"/>
      <c r="E8" s="39">
        <v>240</v>
      </c>
      <c r="F8" s="39">
        <v>31</v>
      </c>
      <c r="G8" s="1" t="s">
        <v>101</v>
      </c>
      <c r="H8" s="39" t="s">
        <v>24</v>
      </c>
      <c r="I8" s="39" t="s">
        <v>104</v>
      </c>
      <c r="J8" s="1"/>
    </row>
    <row r="9" spans="1:10" ht="22.5">
      <c r="A9" s="8" t="s">
        <v>70</v>
      </c>
      <c r="B9" s="12" t="s">
        <v>71</v>
      </c>
      <c r="C9" s="15"/>
      <c r="D9" s="39"/>
      <c r="E9" s="39"/>
      <c r="F9" s="15"/>
      <c r="G9" s="1"/>
      <c r="H9" s="39"/>
      <c r="I9" s="16"/>
      <c r="J9" s="15"/>
    </row>
    <row r="10" spans="1:10" ht="36">
      <c r="A10" s="39">
        <v>1</v>
      </c>
      <c r="B10" s="1"/>
      <c r="C10" s="1"/>
      <c r="D10" s="39">
        <v>60</v>
      </c>
      <c r="E10" s="39"/>
      <c r="F10" s="39">
        <v>31</v>
      </c>
      <c r="G10" s="1" t="s">
        <v>102</v>
      </c>
      <c r="H10" s="39" t="s">
        <v>24</v>
      </c>
      <c r="I10" s="39" t="s">
        <v>62</v>
      </c>
      <c r="J10" s="1"/>
    </row>
    <row r="11" spans="1:10">
      <c r="A11" s="39">
        <f>1+A10</f>
        <v>2</v>
      </c>
      <c r="B11" s="1"/>
      <c r="C11" s="1"/>
      <c r="D11" s="39"/>
      <c r="E11" s="39">
        <v>240</v>
      </c>
      <c r="F11" s="39">
        <v>31</v>
      </c>
      <c r="G11" s="1" t="s">
        <v>105</v>
      </c>
      <c r="H11" s="39" t="s">
        <v>24</v>
      </c>
      <c r="I11" s="39" t="s">
        <v>104</v>
      </c>
      <c r="J11" s="1"/>
    </row>
    <row r="12" spans="1:10" ht="54">
      <c r="A12" s="8" t="s">
        <v>72</v>
      </c>
      <c r="B12" s="12" t="s">
        <v>73</v>
      </c>
      <c r="C12" s="1" t="s">
        <v>109</v>
      </c>
      <c r="D12" s="39"/>
      <c r="E12" s="39"/>
      <c r="F12" s="15"/>
      <c r="G12" s="1"/>
      <c r="H12" s="39"/>
      <c r="I12" s="16"/>
      <c r="J12" s="1" t="s">
        <v>132</v>
      </c>
    </row>
    <row r="13" spans="1:10" ht="36">
      <c r="A13" s="39">
        <v>1</v>
      </c>
      <c r="B13" s="1"/>
      <c r="C13" s="1"/>
      <c r="D13" s="39">
        <v>60</v>
      </c>
      <c r="E13" s="39"/>
      <c r="F13" s="39">
        <v>65</v>
      </c>
      <c r="G13" s="1" t="s">
        <v>102</v>
      </c>
      <c r="H13" s="39" t="s">
        <v>24</v>
      </c>
      <c r="I13" s="39" t="s">
        <v>62</v>
      </c>
      <c r="J13" s="15" t="s">
        <v>98</v>
      </c>
    </row>
    <row r="14" spans="1:10">
      <c r="A14" s="39">
        <f>1+A13</f>
        <v>2</v>
      </c>
      <c r="B14" s="1"/>
      <c r="C14" s="1"/>
      <c r="D14" s="39"/>
      <c r="E14" s="39">
        <v>300</v>
      </c>
      <c r="F14" s="39">
        <v>65</v>
      </c>
      <c r="G14" s="1" t="s">
        <v>105</v>
      </c>
      <c r="H14" s="39" t="s">
        <v>24</v>
      </c>
      <c r="I14" s="39" t="s">
        <v>104</v>
      </c>
      <c r="J14" s="1"/>
    </row>
    <row r="15" spans="1:10" ht="22.5">
      <c r="A15" s="8" t="s">
        <v>74</v>
      </c>
      <c r="B15" s="12" t="s">
        <v>75</v>
      </c>
      <c r="C15" s="10"/>
      <c r="D15" s="39"/>
      <c r="E15" s="39"/>
      <c r="F15" s="15"/>
      <c r="G15" s="1"/>
      <c r="H15" s="39"/>
      <c r="I15" s="16"/>
      <c r="J15" s="15" t="s">
        <v>106</v>
      </c>
    </row>
    <row r="16" spans="1:10" ht="36">
      <c r="A16" s="39">
        <v>1</v>
      </c>
      <c r="B16" s="1"/>
      <c r="C16" s="1"/>
      <c r="D16" s="39">
        <v>60</v>
      </c>
      <c r="E16" s="39"/>
      <c r="F16" s="39">
        <v>65</v>
      </c>
      <c r="G16" s="1" t="s">
        <v>102</v>
      </c>
      <c r="H16" s="39" t="s">
        <v>24</v>
      </c>
      <c r="I16" s="39" t="s">
        <v>62</v>
      </c>
      <c r="J16" s="1"/>
    </row>
    <row r="17" spans="1:10">
      <c r="A17" s="39">
        <f>1+A16</f>
        <v>2</v>
      </c>
      <c r="B17" s="1"/>
      <c r="C17" s="1"/>
      <c r="D17" s="39"/>
      <c r="E17" s="39">
        <v>120</v>
      </c>
      <c r="F17" s="39">
        <v>65</v>
      </c>
      <c r="G17" s="1" t="s">
        <v>105</v>
      </c>
      <c r="H17" s="39" t="s">
        <v>24</v>
      </c>
      <c r="I17" s="39" t="s">
        <v>104</v>
      </c>
      <c r="J17" s="1"/>
    </row>
    <row r="18" spans="1:10" ht="54">
      <c r="A18" s="8" t="s">
        <v>76</v>
      </c>
      <c r="B18" s="12" t="s">
        <v>77</v>
      </c>
      <c r="C18" s="1" t="s">
        <v>133</v>
      </c>
      <c r="D18" s="39"/>
      <c r="E18" s="14"/>
      <c r="F18" s="15"/>
      <c r="G18" s="1"/>
      <c r="H18" s="39"/>
      <c r="I18" s="17"/>
      <c r="J18" s="1" t="s">
        <v>428</v>
      </c>
    </row>
    <row r="19" spans="1:10">
      <c r="A19" s="39">
        <v>1</v>
      </c>
      <c r="B19" s="1"/>
      <c r="C19" s="1"/>
      <c r="D19" s="39"/>
      <c r="E19" s="39">
        <v>60</v>
      </c>
      <c r="F19" s="39">
        <v>31</v>
      </c>
      <c r="G19" s="1" t="s">
        <v>33</v>
      </c>
      <c r="H19" s="39" t="s">
        <v>24</v>
      </c>
      <c r="I19" s="16" t="s">
        <v>104</v>
      </c>
      <c r="J19" s="1"/>
    </row>
    <row r="20" spans="1:10" ht="36">
      <c r="A20" s="8" t="s">
        <v>78</v>
      </c>
      <c r="B20" s="7" t="s">
        <v>79</v>
      </c>
      <c r="C20" s="3" t="s">
        <v>134</v>
      </c>
      <c r="D20" s="38"/>
      <c r="E20" s="38"/>
      <c r="F20" s="38"/>
      <c r="G20" s="3"/>
      <c r="H20" s="38"/>
      <c r="I20" s="38"/>
      <c r="J20" s="3" t="s">
        <v>112</v>
      </c>
    </row>
    <row r="21" spans="1:10" ht="36">
      <c r="A21" s="39">
        <v>1</v>
      </c>
      <c r="B21" s="1" t="s">
        <v>113</v>
      </c>
      <c r="C21" s="1"/>
      <c r="D21" s="40">
        <v>20</v>
      </c>
      <c r="E21" s="39">
        <v>0</v>
      </c>
      <c r="F21" s="39">
        <v>31</v>
      </c>
      <c r="G21" s="25" t="s">
        <v>119</v>
      </c>
      <c r="H21" s="39" t="s">
        <v>24</v>
      </c>
      <c r="I21" s="39" t="s">
        <v>62</v>
      </c>
      <c r="J21" s="1"/>
    </row>
    <row r="22" spans="1:10" ht="36.5" thickBot="1">
      <c r="A22" s="51">
        <f>1+A21</f>
        <v>2</v>
      </c>
      <c r="B22" s="52" t="s">
        <v>114</v>
      </c>
      <c r="C22" s="52"/>
      <c r="D22" s="53">
        <v>170</v>
      </c>
      <c r="E22" s="51">
        <v>0</v>
      </c>
      <c r="F22" s="51">
        <v>31</v>
      </c>
      <c r="G22" s="54" t="s">
        <v>120</v>
      </c>
      <c r="H22" s="51" t="s">
        <v>24</v>
      </c>
      <c r="I22" s="51" t="s">
        <v>62</v>
      </c>
      <c r="J22" s="52"/>
    </row>
    <row r="23" spans="1:10" ht="36">
      <c r="A23" s="38">
        <f>1+A22</f>
        <v>3</v>
      </c>
      <c r="B23" s="3" t="s">
        <v>115</v>
      </c>
      <c r="C23" s="3"/>
      <c r="D23" s="48">
        <v>250</v>
      </c>
      <c r="E23" s="38">
        <v>0</v>
      </c>
      <c r="F23" s="38">
        <v>32</v>
      </c>
      <c r="G23" s="49" t="s">
        <v>121</v>
      </c>
      <c r="H23" s="38" t="s">
        <v>24</v>
      </c>
      <c r="I23" s="38" t="s">
        <v>62</v>
      </c>
      <c r="J23" s="50"/>
    </row>
    <row r="24" spans="1:10" ht="36">
      <c r="A24" s="39">
        <f>1+A23</f>
        <v>4</v>
      </c>
      <c r="B24" s="1" t="s">
        <v>116</v>
      </c>
      <c r="C24" s="1"/>
      <c r="D24" s="40">
        <v>60</v>
      </c>
      <c r="E24" s="39">
        <v>0</v>
      </c>
      <c r="F24" s="39">
        <v>32</v>
      </c>
      <c r="G24" s="25" t="s">
        <v>122</v>
      </c>
      <c r="H24" s="39" t="s">
        <v>24</v>
      </c>
      <c r="I24" s="39" t="s">
        <v>62</v>
      </c>
      <c r="J24" s="1"/>
    </row>
    <row r="25" spans="1:10" ht="36">
      <c r="A25" s="39">
        <f>1+A24</f>
        <v>5</v>
      </c>
      <c r="B25" s="1" t="s">
        <v>117</v>
      </c>
      <c r="C25" s="1"/>
      <c r="D25" s="40">
        <v>80</v>
      </c>
      <c r="E25" s="39">
        <v>0</v>
      </c>
      <c r="F25" s="39">
        <v>32</v>
      </c>
      <c r="G25" s="25" t="s">
        <v>123</v>
      </c>
      <c r="H25" s="39" t="s">
        <v>24</v>
      </c>
      <c r="I25" s="39" t="s">
        <v>62</v>
      </c>
      <c r="J25" s="1"/>
    </row>
    <row r="26" spans="1:10" ht="36">
      <c r="A26" s="39">
        <f>1+A25</f>
        <v>6</v>
      </c>
      <c r="B26" s="1" t="s">
        <v>118</v>
      </c>
      <c r="C26" s="1"/>
      <c r="D26" s="40">
        <v>20</v>
      </c>
      <c r="E26" s="39">
        <v>0</v>
      </c>
      <c r="F26" s="39">
        <v>32</v>
      </c>
      <c r="G26" s="25" t="s">
        <v>124</v>
      </c>
      <c r="H26" s="39" t="s">
        <v>24</v>
      </c>
      <c r="I26" s="39" t="s">
        <v>62</v>
      </c>
      <c r="J26" s="1"/>
    </row>
    <row r="27" spans="1:10" ht="36">
      <c r="A27" s="8" t="s">
        <v>55</v>
      </c>
      <c r="B27" s="7" t="s">
        <v>129</v>
      </c>
      <c r="C27" s="3"/>
      <c r="D27" s="13"/>
      <c r="E27" s="38"/>
      <c r="F27" s="38"/>
      <c r="G27" s="3"/>
      <c r="H27" s="38"/>
      <c r="I27" s="38"/>
      <c r="J27" s="3" t="s">
        <v>130</v>
      </c>
    </row>
    <row r="28" spans="1:10" ht="36">
      <c r="A28" s="39">
        <v>1</v>
      </c>
      <c r="B28" s="1" t="s">
        <v>40</v>
      </c>
      <c r="C28" s="1"/>
      <c r="D28" s="9">
        <v>20</v>
      </c>
      <c r="E28" s="39">
        <v>0</v>
      </c>
      <c r="F28" s="39">
        <v>34</v>
      </c>
      <c r="G28" s="25" t="s">
        <v>33</v>
      </c>
      <c r="H28" s="39" t="s">
        <v>24</v>
      </c>
      <c r="I28" s="39" t="s">
        <v>62</v>
      </c>
      <c r="J28" s="1"/>
    </row>
    <row r="29" spans="1:10" ht="36">
      <c r="A29" s="39">
        <f t="shared" ref="A29:A38" si="0">1+A28</f>
        <v>2</v>
      </c>
      <c r="B29" s="1" t="s">
        <v>41</v>
      </c>
      <c r="C29" s="1"/>
      <c r="D29" s="9">
        <v>20</v>
      </c>
      <c r="E29" s="39">
        <v>0</v>
      </c>
      <c r="F29" s="39">
        <v>34</v>
      </c>
      <c r="G29" s="25" t="s">
        <v>34</v>
      </c>
      <c r="H29" s="39" t="s">
        <v>24</v>
      </c>
      <c r="I29" s="39" t="s">
        <v>62</v>
      </c>
      <c r="J29" s="1"/>
    </row>
    <row r="30" spans="1:10" ht="36">
      <c r="A30" s="39">
        <f t="shared" si="0"/>
        <v>3</v>
      </c>
      <c r="B30" s="1" t="s">
        <v>42</v>
      </c>
      <c r="C30" s="1"/>
      <c r="D30" s="9">
        <v>10</v>
      </c>
      <c r="E30" s="39">
        <v>0</v>
      </c>
      <c r="F30" s="39">
        <v>34</v>
      </c>
      <c r="G30" s="25" t="s">
        <v>35</v>
      </c>
      <c r="H30" s="39" t="s">
        <v>24</v>
      </c>
      <c r="I30" s="39" t="s">
        <v>62</v>
      </c>
      <c r="J30" s="1"/>
    </row>
    <row r="31" spans="1:10" ht="36">
      <c r="A31" s="39">
        <f t="shared" si="0"/>
        <v>4</v>
      </c>
      <c r="B31" s="1" t="s">
        <v>126</v>
      </c>
      <c r="C31" s="1"/>
      <c r="D31" s="9">
        <v>60</v>
      </c>
      <c r="E31" s="39">
        <v>0</v>
      </c>
      <c r="F31" s="39">
        <v>34</v>
      </c>
      <c r="G31" s="25" t="s">
        <v>36</v>
      </c>
      <c r="H31" s="39" t="s">
        <v>24</v>
      </c>
      <c r="I31" s="39" t="s">
        <v>62</v>
      </c>
      <c r="J31" s="1"/>
    </row>
    <row r="32" spans="1:10" ht="36">
      <c r="A32" s="39">
        <f t="shared" si="0"/>
        <v>5</v>
      </c>
      <c r="B32" s="1" t="s">
        <v>127</v>
      </c>
      <c r="C32" s="1"/>
      <c r="D32" s="9">
        <v>60</v>
      </c>
      <c r="E32" s="39">
        <v>0</v>
      </c>
      <c r="F32" s="39">
        <v>34</v>
      </c>
      <c r="G32" s="25" t="s">
        <v>37</v>
      </c>
      <c r="H32" s="39" t="s">
        <v>24</v>
      </c>
      <c r="I32" s="39" t="s">
        <v>62</v>
      </c>
      <c r="J32" s="1"/>
    </row>
    <row r="33" spans="1:10">
      <c r="A33" s="39">
        <f t="shared" si="0"/>
        <v>6</v>
      </c>
      <c r="B33" s="1" t="s">
        <v>45</v>
      </c>
      <c r="C33" s="1"/>
      <c r="D33" s="9">
        <v>30</v>
      </c>
      <c r="E33" s="39">
        <v>0</v>
      </c>
      <c r="F33" s="39">
        <v>34</v>
      </c>
      <c r="G33" s="25"/>
      <c r="H33" s="39"/>
      <c r="I33" s="39"/>
      <c r="J33" s="1"/>
    </row>
    <row r="34" spans="1:10" ht="36">
      <c r="A34" s="39">
        <f t="shared" si="0"/>
        <v>7</v>
      </c>
      <c r="B34" s="1" t="s">
        <v>128</v>
      </c>
      <c r="C34" s="1"/>
      <c r="D34" s="9">
        <v>60</v>
      </c>
      <c r="E34" s="39">
        <v>0</v>
      </c>
      <c r="F34" s="39">
        <v>34</v>
      </c>
      <c r="G34" s="25" t="s">
        <v>38</v>
      </c>
      <c r="H34" s="39" t="s">
        <v>24</v>
      </c>
      <c r="I34" s="39" t="s">
        <v>62</v>
      </c>
      <c r="J34" s="1"/>
    </row>
    <row r="35" spans="1:10">
      <c r="A35" s="39">
        <f t="shared" si="0"/>
        <v>8</v>
      </c>
      <c r="B35" s="1" t="s">
        <v>45</v>
      </c>
      <c r="C35" s="1"/>
      <c r="D35" s="9">
        <v>30</v>
      </c>
      <c r="E35" s="39">
        <v>0</v>
      </c>
      <c r="F35" s="39">
        <v>34</v>
      </c>
      <c r="G35" s="25"/>
      <c r="H35" s="39"/>
      <c r="I35" s="39"/>
      <c r="J35" s="1"/>
    </row>
    <row r="36" spans="1:10" ht="36">
      <c r="A36" s="39">
        <f t="shared" si="0"/>
        <v>9</v>
      </c>
      <c r="B36" s="1" t="s">
        <v>47</v>
      </c>
      <c r="C36" s="1"/>
      <c r="D36" s="9">
        <v>10</v>
      </c>
      <c r="E36" s="39">
        <v>0</v>
      </c>
      <c r="F36" s="39">
        <v>34</v>
      </c>
      <c r="G36" s="25" t="s">
        <v>39</v>
      </c>
      <c r="H36" s="39" t="s">
        <v>24</v>
      </c>
      <c r="I36" s="39" t="s">
        <v>62</v>
      </c>
      <c r="J36" s="1"/>
    </row>
    <row r="37" spans="1:10" ht="36">
      <c r="A37" s="39">
        <f t="shared" si="0"/>
        <v>10</v>
      </c>
      <c r="B37" s="1" t="s">
        <v>48</v>
      </c>
      <c r="C37" s="1"/>
      <c r="D37" s="9">
        <v>10</v>
      </c>
      <c r="E37" s="39">
        <v>0</v>
      </c>
      <c r="F37" s="39">
        <v>34</v>
      </c>
      <c r="G37" s="25" t="s">
        <v>50</v>
      </c>
      <c r="H37" s="39" t="s">
        <v>24</v>
      </c>
      <c r="I37" s="39" t="s">
        <v>62</v>
      </c>
      <c r="J37" s="1"/>
    </row>
    <row r="38" spans="1:10" ht="36">
      <c r="A38" s="39">
        <f t="shared" si="0"/>
        <v>11</v>
      </c>
      <c r="B38" s="1" t="s">
        <v>49</v>
      </c>
      <c r="C38" s="1"/>
      <c r="D38" s="9">
        <v>10</v>
      </c>
      <c r="E38" s="39">
        <v>0</v>
      </c>
      <c r="F38" s="39">
        <v>34</v>
      </c>
      <c r="G38" s="25" t="s">
        <v>125</v>
      </c>
      <c r="H38" s="39" t="s">
        <v>24</v>
      </c>
      <c r="I38" s="39" t="s">
        <v>62</v>
      </c>
      <c r="J38" s="1"/>
    </row>
    <row r="39" spans="1:10" ht="90">
      <c r="A39" s="8" t="s">
        <v>81</v>
      </c>
      <c r="B39" s="7" t="s">
        <v>56</v>
      </c>
      <c r="C39" s="3" t="s">
        <v>57</v>
      </c>
      <c r="D39" s="38"/>
      <c r="E39" s="38"/>
      <c r="F39" s="38"/>
      <c r="G39" s="3"/>
      <c r="H39" s="38"/>
      <c r="I39" s="38"/>
      <c r="J39" s="3" t="s">
        <v>135</v>
      </c>
    </row>
    <row r="40" spans="1:10" ht="36">
      <c r="A40" s="39">
        <v>1</v>
      </c>
      <c r="B40" s="1" t="s">
        <v>40</v>
      </c>
      <c r="C40" s="1"/>
      <c r="D40" s="39">
        <v>20</v>
      </c>
      <c r="E40" s="39">
        <v>0</v>
      </c>
      <c r="F40" s="39">
        <v>33</v>
      </c>
      <c r="G40" s="25" t="s">
        <v>148</v>
      </c>
      <c r="H40" s="39" t="s">
        <v>24</v>
      </c>
      <c r="I40" s="39" t="s">
        <v>62</v>
      </c>
      <c r="J40" s="1"/>
    </row>
    <row r="41" spans="1:10" ht="36">
      <c r="A41" s="39">
        <f t="shared" ref="A41:A51" si="1">1+A40</f>
        <v>2</v>
      </c>
      <c r="B41" s="1" t="s">
        <v>41</v>
      </c>
      <c r="C41" s="1"/>
      <c r="D41" s="39">
        <v>20</v>
      </c>
      <c r="E41" s="39">
        <v>0</v>
      </c>
      <c r="F41" s="39">
        <v>33</v>
      </c>
      <c r="G41" s="25" t="s">
        <v>149</v>
      </c>
      <c r="H41" s="39" t="s">
        <v>24</v>
      </c>
      <c r="I41" s="39" t="s">
        <v>62</v>
      </c>
      <c r="J41" s="1"/>
    </row>
    <row r="42" spans="1:10" ht="36">
      <c r="A42" s="39">
        <f t="shared" si="1"/>
        <v>3</v>
      </c>
      <c r="B42" s="1" t="s">
        <v>42</v>
      </c>
      <c r="C42" s="1"/>
      <c r="D42" s="39">
        <v>10</v>
      </c>
      <c r="E42" s="39">
        <v>0</v>
      </c>
      <c r="F42" s="39">
        <v>33</v>
      </c>
      <c r="G42" s="25" t="s">
        <v>150</v>
      </c>
      <c r="H42" s="39" t="s">
        <v>24</v>
      </c>
      <c r="I42" s="39" t="s">
        <v>62</v>
      </c>
      <c r="J42" s="1"/>
    </row>
    <row r="43" spans="1:10" ht="36">
      <c r="A43" s="39">
        <f t="shared" si="1"/>
        <v>4</v>
      </c>
      <c r="B43" s="1" t="s">
        <v>43</v>
      </c>
      <c r="C43" s="1"/>
      <c r="D43" s="39">
        <v>60</v>
      </c>
      <c r="E43" s="39">
        <v>0</v>
      </c>
      <c r="F43" s="39">
        <v>33</v>
      </c>
      <c r="G43" s="25" t="s">
        <v>151</v>
      </c>
      <c r="H43" s="39" t="s">
        <v>24</v>
      </c>
      <c r="I43" s="39" t="s">
        <v>62</v>
      </c>
      <c r="J43" s="1"/>
    </row>
    <row r="44" spans="1:10" ht="36">
      <c r="A44" s="39">
        <f t="shared" si="1"/>
        <v>5</v>
      </c>
      <c r="B44" s="1" t="s">
        <v>44</v>
      </c>
      <c r="C44" s="1"/>
      <c r="D44" s="39">
        <v>60</v>
      </c>
      <c r="E44" s="39">
        <v>0</v>
      </c>
      <c r="F44" s="39">
        <v>33</v>
      </c>
      <c r="G44" s="25" t="s">
        <v>152</v>
      </c>
      <c r="H44" s="39" t="s">
        <v>24</v>
      </c>
      <c r="I44" s="39" t="s">
        <v>62</v>
      </c>
      <c r="J44" s="1"/>
    </row>
    <row r="45" spans="1:10">
      <c r="A45" s="39">
        <f t="shared" si="1"/>
        <v>6</v>
      </c>
      <c r="B45" s="1" t="s">
        <v>45</v>
      </c>
      <c r="C45" s="1" t="s">
        <v>53</v>
      </c>
      <c r="D45" s="39">
        <v>30</v>
      </c>
      <c r="E45" s="39">
        <v>0</v>
      </c>
      <c r="F45" s="39">
        <v>33</v>
      </c>
      <c r="G45" s="25"/>
      <c r="H45" s="39"/>
      <c r="I45" s="39"/>
      <c r="J45" s="1"/>
    </row>
    <row r="46" spans="1:10" ht="36">
      <c r="A46" s="39">
        <f t="shared" si="1"/>
        <v>7</v>
      </c>
      <c r="B46" s="1" t="s">
        <v>46</v>
      </c>
      <c r="C46" s="1"/>
      <c r="D46" s="39">
        <v>60</v>
      </c>
      <c r="E46" s="39">
        <v>0</v>
      </c>
      <c r="F46" s="39">
        <v>33</v>
      </c>
      <c r="G46" s="25" t="s">
        <v>153</v>
      </c>
      <c r="H46" s="39" t="s">
        <v>24</v>
      </c>
      <c r="I46" s="39" t="s">
        <v>62</v>
      </c>
      <c r="J46" s="1"/>
    </row>
    <row r="47" spans="1:10">
      <c r="A47" s="39">
        <f t="shared" si="1"/>
        <v>8</v>
      </c>
      <c r="B47" s="1" t="s">
        <v>45</v>
      </c>
      <c r="C47" s="1" t="s">
        <v>53</v>
      </c>
      <c r="D47" s="39">
        <v>30</v>
      </c>
      <c r="E47" s="39">
        <v>0</v>
      </c>
      <c r="F47" s="39">
        <v>33</v>
      </c>
      <c r="G47" s="25"/>
      <c r="H47" s="39"/>
      <c r="I47" s="39"/>
      <c r="J47" s="1"/>
    </row>
    <row r="48" spans="1:10" ht="36">
      <c r="A48" s="39">
        <f t="shared" si="1"/>
        <v>9</v>
      </c>
      <c r="B48" s="1" t="s">
        <v>47</v>
      </c>
      <c r="C48" s="1"/>
      <c r="D48" s="39">
        <v>10</v>
      </c>
      <c r="E48" s="39">
        <v>0</v>
      </c>
      <c r="F48" s="39">
        <v>33</v>
      </c>
      <c r="G48" s="25" t="s">
        <v>154</v>
      </c>
      <c r="H48" s="39" t="s">
        <v>24</v>
      </c>
      <c r="I48" s="39" t="s">
        <v>62</v>
      </c>
      <c r="J48" s="1"/>
    </row>
    <row r="49" spans="1:10" ht="36">
      <c r="A49" s="39">
        <f t="shared" si="1"/>
        <v>10</v>
      </c>
      <c r="B49" s="1" t="s">
        <v>48</v>
      </c>
      <c r="C49" s="1"/>
      <c r="D49" s="39">
        <v>10</v>
      </c>
      <c r="E49" s="39">
        <v>0</v>
      </c>
      <c r="F49" s="39">
        <v>33</v>
      </c>
      <c r="G49" s="25" t="s">
        <v>155</v>
      </c>
      <c r="H49" s="39" t="s">
        <v>24</v>
      </c>
      <c r="I49" s="39" t="s">
        <v>62</v>
      </c>
      <c r="J49" s="1"/>
    </row>
    <row r="50" spans="1:10" ht="36">
      <c r="A50" s="39">
        <f t="shared" si="1"/>
        <v>11</v>
      </c>
      <c r="B50" s="1" t="s">
        <v>49</v>
      </c>
      <c r="C50" s="1"/>
      <c r="D50" s="39">
        <v>10</v>
      </c>
      <c r="E50" s="39">
        <v>0</v>
      </c>
      <c r="F50" s="39">
        <v>33</v>
      </c>
      <c r="G50" s="25" t="s">
        <v>154</v>
      </c>
      <c r="H50" s="39" t="s">
        <v>24</v>
      </c>
      <c r="I50" s="39" t="s">
        <v>62</v>
      </c>
      <c r="J50" s="1"/>
    </row>
    <row r="51" spans="1:10" ht="36">
      <c r="A51" s="39">
        <f t="shared" si="1"/>
        <v>12</v>
      </c>
      <c r="B51" s="1" t="s">
        <v>52</v>
      </c>
      <c r="C51" s="1" t="s">
        <v>61</v>
      </c>
      <c r="D51" s="39">
        <v>90</v>
      </c>
      <c r="E51" s="39">
        <v>0</v>
      </c>
      <c r="F51" s="39">
        <v>33</v>
      </c>
      <c r="G51" s="25" t="s">
        <v>156</v>
      </c>
      <c r="H51" s="39" t="s">
        <v>24</v>
      </c>
      <c r="I51" s="39" t="s">
        <v>62</v>
      </c>
      <c r="J51" s="1"/>
    </row>
    <row r="52" spans="1:10" ht="72">
      <c r="A52" s="8" t="s">
        <v>83</v>
      </c>
      <c r="B52" s="7" t="s">
        <v>137</v>
      </c>
      <c r="C52" s="3"/>
      <c r="D52" s="13"/>
      <c r="E52" s="38"/>
      <c r="F52" s="38"/>
      <c r="G52" s="3"/>
      <c r="H52" s="38"/>
      <c r="I52" s="38"/>
      <c r="J52" s="3" t="s">
        <v>136</v>
      </c>
    </row>
    <row r="53" spans="1:10" ht="36">
      <c r="A53" s="39">
        <v>1</v>
      </c>
      <c r="B53" s="1" t="s">
        <v>138</v>
      </c>
      <c r="C53" s="1"/>
      <c r="D53" s="46">
        <v>20</v>
      </c>
      <c r="E53" s="39">
        <v>0</v>
      </c>
      <c r="F53" s="39">
        <v>32</v>
      </c>
      <c r="G53" s="25" t="s">
        <v>143</v>
      </c>
      <c r="H53" s="39" t="s">
        <v>24</v>
      </c>
      <c r="I53" s="39" t="s">
        <v>62</v>
      </c>
      <c r="J53" s="20"/>
    </row>
    <row r="54" spans="1:10" ht="36">
      <c r="A54" s="39">
        <f>1+A53</f>
        <v>2</v>
      </c>
      <c r="B54" s="1" t="s">
        <v>139</v>
      </c>
      <c r="C54" s="1"/>
      <c r="D54" s="46">
        <v>30</v>
      </c>
      <c r="E54" s="39">
        <v>0</v>
      </c>
      <c r="F54" s="39">
        <v>32</v>
      </c>
      <c r="G54" s="25" t="s">
        <v>144</v>
      </c>
      <c r="H54" s="39" t="s">
        <v>24</v>
      </c>
      <c r="I54" s="39" t="s">
        <v>62</v>
      </c>
      <c r="J54" s="1"/>
    </row>
    <row r="55" spans="1:10" ht="36.5" thickBot="1">
      <c r="A55" s="51">
        <f>1+A54</f>
        <v>3</v>
      </c>
      <c r="B55" s="52" t="s">
        <v>140</v>
      </c>
      <c r="C55" s="52"/>
      <c r="D55" s="56">
        <v>60</v>
      </c>
      <c r="E55" s="51">
        <v>0</v>
      </c>
      <c r="F55" s="51">
        <v>32</v>
      </c>
      <c r="G55" s="54" t="s">
        <v>145</v>
      </c>
      <c r="H55" s="51" t="s">
        <v>24</v>
      </c>
      <c r="I55" s="51" t="s">
        <v>62</v>
      </c>
      <c r="J55" s="52"/>
    </row>
    <row r="56" spans="1:10" ht="36">
      <c r="A56" s="38">
        <f>1+A55</f>
        <v>4</v>
      </c>
      <c r="B56" s="3" t="s">
        <v>141</v>
      </c>
      <c r="C56" s="3"/>
      <c r="D56" s="55">
        <v>80</v>
      </c>
      <c r="E56" s="38">
        <v>0</v>
      </c>
      <c r="F56" s="38">
        <v>33</v>
      </c>
      <c r="G56" s="49" t="s">
        <v>146</v>
      </c>
      <c r="H56" s="38" t="s">
        <v>24</v>
      </c>
      <c r="I56" s="38" t="s">
        <v>62</v>
      </c>
      <c r="J56" s="50"/>
    </row>
    <row r="57" spans="1:10">
      <c r="A57" s="448" t="s">
        <v>244</v>
      </c>
      <c r="B57" s="449"/>
      <c r="C57" s="449"/>
      <c r="D57" s="449"/>
      <c r="E57" s="449"/>
      <c r="F57" s="449"/>
      <c r="G57" s="449"/>
      <c r="H57" s="449"/>
      <c r="I57" s="449"/>
      <c r="J57" s="449"/>
    </row>
    <row r="58" spans="1:10">
      <c r="A58" s="39">
        <f>1+A56</f>
        <v>5</v>
      </c>
      <c r="B58" s="1" t="s">
        <v>142</v>
      </c>
      <c r="C58" s="1"/>
      <c r="D58" s="39">
        <v>0</v>
      </c>
      <c r="E58" s="39">
        <v>120</v>
      </c>
      <c r="F58" s="39">
        <v>32</v>
      </c>
      <c r="G58" s="25" t="s">
        <v>147</v>
      </c>
      <c r="H58" s="39" t="s">
        <v>24</v>
      </c>
      <c r="I58" s="39" t="s">
        <v>104</v>
      </c>
      <c r="J58" s="1"/>
    </row>
    <row r="59" spans="1:10" ht="22.5">
      <c r="A59" s="8" t="s">
        <v>85</v>
      </c>
      <c r="B59" s="7" t="s">
        <v>86</v>
      </c>
      <c r="C59" s="3"/>
      <c r="D59" s="38"/>
      <c r="E59" s="38"/>
      <c r="F59" s="38"/>
      <c r="G59" s="3"/>
      <c r="H59" s="38"/>
      <c r="I59" s="38"/>
      <c r="J59" s="3"/>
    </row>
    <row r="60" spans="1:10" ht="36">
      <c r="A60" s="39">
        <v>1</v>
      </c>
      <c r="B60" s="1" t="s">
        <v>25</v>
      </c>
      <c r="C60" s="1"/>
      <c r="D60" s="39">
        <v>10</v>
      </c>
      <c r="E60" s="39">
        <v>0</v>
      </c>
      <c r="F60" s="39">
        <v>65</v>
      </c>
      <c r="G60" s="25" t="s">
        <v>161</v>
      </c>
      <c r="H60" s="39" t="s">
        <v>24</v>
      </c>
      <c r="I60" s="39" t="s">
        <v>62</v>
      </c>
      <c r="J60" s="20"/>
    </row>
    <row r="61" spans="1:10" ht="36">
      <c r="A61" s="39">
        <f t="shared" ref="A61:A67" si="2">1+A60</f>
        <v>2</v>
      </c>
      <c r="B61" s="1" t="s">
        <v>157</v>
      </c>
      <c r="C61" s="1"/>
      <c r="D61" s="39">
        <v>10</v>
      </c>
      <c r="E61" s="39">
        <v>0</v>
      </c>
      <c r="F61" s="39">
        <v>65</v>
      </c>
      <c r="G61" s="25" t="s">
        <v>162</v>
      </c>
      <c r="H61" s="39" t="s">
        <v>24</v>
      </c>
      <c r="I61" s="39" t="s">
        <v>62</v>
      </c>
      <c r="J61" s="1"/>
    </row>
    <row r="62" spans="1:10" ht="36">
      <c r="A62" s="39">
        <f t="shared" si="2"/>
        <v>3</v>
      </c>
      <c r="B62" s="1" t="s">
        <v>158</v>
      </c>
      <c r="C62" s="1"/>
      <c r="D62" s="39">
        <v>60</v>
      </c>
      <c r="E62" s="39">
        <v>0</v>
      </c>
      <c r="F62" s="39">
        <v>65</v>
      </c>
      <c r="G62" s="25"/>
      <c r="H62" s="39" t="s">
        <v>24</v>
      </c>
      <c r="I62" s="39" t="s">
        <v>62</v>
      </c>
      <c r="J62" s="1"/>
    </row>
    <row r="63" spans="1:10" ht="36">
      <c r="A63" s="39">
        <f t="shared" si="2"/>
        <v>4</v>
      </c>
      <c r="B63" s="1" t="s">
        <v>118</v>
      </c>
      <c r="C63" s="1"/>
      <c r="D63" s="39">
        <v>10</v>
      </c>
      <c r="E63" s="39">
        <v>0</v>
      </c>
      <c r="F63" s="39">
        <v>65</v>
      </c>
      <c r="G63" s="25" t="s">
        <v>427</v>
      </c>
      <c r="H63" s="39" t="s">
        <v>24</v>
      </c>
      <c r="I63" s="39" t="s">
        <v>62</v>
      </c>
      <c r="J63" s="1"/>
    </row>
    <row r="64" spans="1:10">
      <c r="A64" s="69" t="s">
        <v>244</v>
      </c>
      <c r="B64" s="70"/>
      <c r="C64" s="70"/>
      <c r="D64" s="70"/>
      <c r="E64" s="70"/>
      <c r="F64" s="70"/>
      <c r="G64" s="70"/>
      <c r="H64" s="70"/>
      <c r="I64" s="70"/>
      <c r="J64" s="70"/>
    </row>
    <row r="65" spans="1:10">
      <c r="A65" s="39">
        <f>1+A63</f>
        <v>5</v>
      </c>
      <c r="B65" s="1" t="s">
        <v>25</v>
      </c>
      <c r="C65" s="1"/>
      <c r="D65" s="39">
        <v>0</v>
      </c>
      <c r="E65" s="39">
        <v>10</v>
      </c>
      <c r="F65" s="39">
        <v>65</v>
      </c>
      <c r="G65" s="432" t="s">
        <v>163</v>
      </c>
      <c r="H65" s="435" t="s">
        <v>24</v>
      </c>
      <c r="I65" s="435" t="s">
        <v>104</v>
      </c>
      <c r="J65" s="438" t="s">
        <v>160</v>
      </c>
    </row>
    <row r="66" spans="1:10">
      <c r="A66" s="39">
        <f t="shared" si="2"/>
        <v>6</v>
      </c>
      <c r="B66" s="1" t="s">
        <v>28</v>
      </c>
      <c r="C66" s="1"/>
      <c r="D66" s="39">
        <v>0</v>
      </c>
      <c r="E66" s="39">
        <v>40</v>
      </c>
      <c r="F66" s="39">
        <v>65</v>
      </c>
      <c r="G66" s="433"/>
      <c r="H66" s="436"/>
      <c r="I66" s="436"/>
      <c r="J66" s="439"/>
    </row>
    <row r="67" spans="1:10" ht="36">
      <c r="A67" s="39">
        <f t="shared" si="2"/>
        <v>7</v>
      </c>
      <c r="B67" s="1" t="s">
        <v>159</v>
      </c>
      <c r="C67" s="1" t="s">
        <v>168</v>
      </c>
      <c r="D67" s="39">
        <v>0</v>
      </c>
      <c r="E67" s="39">
        <v>100</v>
      </c>
      <c r="F67" s="39">
        <v>65</v>
      </c>
      <c r="G67" s="433"/>
      <c r="H67" s="436"/>
      <c r="I67" s="436"/>
      <c r="J67" s="439"/>
    </row>
    <row r="68" spans="1:10">
      <c r="A68" s="39">
        <v>8</v>
      </c>
      <c r="B68" s="1" t="s">
        <v>118</v>
      </c>
      <c r="C68" s="1"/>
      <c r="D68" s="39">
        <v>0</v>
      </c>
      <c r="E68" s="39">
        <v>10</v>
      </c>
      <c r="F68" s="39">
        <v>65</v>
      </c>
      <c r="G68" s="434"/>
      <c r="H68" s="437"/>
      <c r="I68" s="437"/>
      <c r="J68" s="440"/>
    </row>
    <row r="69" spans="1:10" ht="22.5">
      <c r="A69" s="8" t="s">
        <v>87</v>
      </c>
      <c r="B69" s="7" t="s">
        <v>88</v>
      </c>
      <c r="C69" s="3"/>
      <c r="D69" s="38"/>
      <c r="E69" s="38"/>
      <c r="F69" s="38"/>
      <c r="G69" s="3"/>
      <c r="H69" s="38"/>
      <c r="I69" s="38"/>
      <c r="J69" s="3"/>
    </row>
    <row r="70" spans="1:10" ht="36">
      <c r="A70" s="39">
        <v>1</v>
      </c>
      <c r="B70" s="1" t="s">
        <v>25</v>
      </c>
      <c r="C70" s="39"/>
      <c r="D70" s="39">
        <v>20</v>
      </c>
      <c r="E70" s="39">
        <v>0</v>
      </c>
      <c r="F70" s="39">
        <v>65</v>
      </c>
      <c r="G70" s="25" t="s">
        <v>169</v>
      </c>
      <c r="H70" s="39" t="s">
        <v>24</v>
      </c>
      <c r="I70" s="39" t="s">
        <v>62</v>
      </c>
      <c r="J70" s="20"/>
    </row>
    <row r="71" spans="1:10" ht="36">
      <c r="A71" s="39">
        <f t="shared" ref="A71:A77" si="3">1+A70</f>
        <v>2</v>
      </c>
      <c r="B71" s="1" t="s">
        <v>158</v>
      </c>
      <c r="C71" s="39"/>
      <c r="D71" s="39">
        <v>10</v>
      </c>
      <c r="E71" s="39">
        <v>0</v>
      </c>
      <c r="F71" s="39">
        <v>65</v>
      </c>
      <c r="G71" s="25" t="s">
        <v>170</v>
      </c>
      <c r="H71" s="39" t="s">
        <v>24</v>
      </c>
      <c r="I71" s="39" t="s">
        <v>62</v>
      </c>
      <c r="J71" s="1"/>
    </row>
    <row r="72" spans="1:10" ht="36">
      <c r="A72" s="39">
        <f t="shared" si="3"/>
        <v>3</v>
      </c>
      <c r="B72" s="1" t="s">
        <v>164</v>
      </c>
      <c r="C72" s="39"/>
      <c r="D72" s="39">
        <v>30</v>
      </c>
      <c r="E72" s="39">
        <v>0</v>
      </c>
      <c r="F72" s="39">
        <v>65</v>
      </c>
      <c r="G72" s="25" t="s">
        <v>171</v>
      </c>
      <c r="H72" s="39" t="s">
        <v>24</v>
      </c>
      <c r="I72" s="39" t="s">
        <v>62</v>
      </c>
      <c r="J72" s="1"/>
    </row>
    <row r="73" spans="1:10">
      <c r="A73" s="69" t="s">
        <v>244</v>
      </c>
      <c r="B73" s="70"/>
      <c r="C73" s="70"/>
      <c r="D73" s="70"/>
      <c r="E73" s="70"/>
      <c r="F73" s="70"/>
      <c r="G73" s="70"/>
      <c r="H73" s="70"/>
      <c r="I73" s="70"/>
      <c r="J73" s="70"/>
    </row>
    <row r="74" spans="1:10">
      <c r="A74" s="39">
        <f>1+A72</f>
        <v>4</v>
      </c>
      <c r="B74" s="1" t="s">
        <v>165</v>
      </c>
      <c r="C74" s="39"/>
      <c r="D74" s="39">
        <v>0</v>
      </c>
      <c r="E74" s="39">
        <v>20</v>
      </c>
      <c r="F74" s="39">
        <v>65</v>
      </c>
      <c r="G74" s="441" t="s">
        <v>172</v>
      </c>
      <c r="H74" s="442" t="s">
        <v>24</v>
      </c>
      <c r="I74" s="442" t="s">
        <v>104</v>
      </c>
      <c r="J74" s="443" t="s">
        <v>160</v>
      </c>
    </row>
    <row r="75" spans="1:10">
      <c r="A75" s="39">
        <f t="shared" si="3"/>
        <v>5</v>
      </c>
      <c r="B75" s="1" t="s">
        <v>166</v>
      </c>
      <c r="C75" s="39"/>
      <c r="D75" s="39">
        <v>0</v>
      </c>
      <c r="E75" s="39">
        <v>60</v>
      </c>
      <c r="F75" s="39">
        <v>65</v>
      </c>
      <c r="G75" s="441"/>
      <c r="H75" s="442"/>
      <c r="I75" s="442"/>
      <c r="J75" s="443"/>
    </row>
    <row r="76" spans="1:10">
      <c r="A76" s="39">
        <f t="shared" si="3"/>
        <v>6</v>
      </c>
      <c r="B76" s="1" t="s">
        <v>164</v>
      </c>
      <c r="C76" s="39"/>
      <c r="D76" s="39">
        <v>0</v>
      </c>
      <c r="E76" s="39">
        <v>40</v>
      </c>
      <c r="F76" s="39">
        <v>65</v>
      </c>
      <c r="G76" s="441"/>
      <c r="H76" s="442"/>
      <c r="I76" s="442"/>
      <c r="J76" s="443"/>
    </row>
    <row r="77" spans="1:10">
      <c r="A77" s="39">
        <f t="shared" si="3"/>
        <v>7</v>
      </c>
      <c r="B77" s="1" t="s">
        <v>167</v>
      </c>
      <c r="C77" s="1" t="s">
        <v>168</v>
      </c>
      <c r="D77" s="39">
        <v>0</v>
      </c>
      <c r="E77" s="39">
        <v>100</v>
      </c>
      <c r="F77" s="39">
        <v>65</v>
      </c>
      <c r="G77" s="441"/>
      <c r="H77" s="442"/>
      <c r="I77" s="442"/>
      <c r="J77" s="443"/>
    </row>
    <row r="78" spans="1:10" ht="72">
      <c r="A78" s="8" t="s">
        <v>89</v>
      </c>
      <c r="B78" s="7" t="s">
        <v>90</v>
      </c>
      <c r="C78" s="3" t="s">
        <v>173</v>
      </c>
      <c r="D78" s="38"/>
      <c r="E78" s="38"/>
      <c r="F78" s="38"/>
      <c r="G78" s="3"/>
      <c r="H78" s="38"/>
      <c r="I78" s="38"/>
      <c r="J78" s="3" t="s">
        <v>174</v>
      </c>
    </row>
    <row r="79" spans="1:10">
      <c r="A79" s="69" t="s">
        <v>243</v>
      </c>
      <c r="B79" s="70"/>
      <c r="C79" s="70"/>
      <c r="D79" s="70"/>
      <c r="E79" s="70"/>
      <c r="F79" s="70"/>
      <c r="G79" s="70"/>
      <c r="H79" s="70"/>
      <c r="I79" s="70"/>
      <c r="J79" s="70"/>
    </row>
    <row r="80" spans="1:10" ht="36">
      <c r="A80" s="46">
        <v>1</v>
      </c>
      <c r="B80" s="43" t="s">
        <v>25</v>
      </c>
      <c r="C80" s="46"/>
      <c r="D80" s="44">
        <v>25</v>
      </c>
      <c r="E80" s="46">
        <v>0</v>
      </c>
      <c r="F80" s="46">
        <v>34</v>
      </c>
      <c r="G80" s="43" t="s">
        <v>177</v>
      </c>
      <c r="H80" s="46">
        <v>5</v>
      </c>
      <c r="I80" s="46" t="s">
        <v>62</v>
      </c>
      <c r="J80" s="43"/>
    </row>
    <row r="81" spans="1:10" ht="36">
      <c r="A81" s="46">
        <f>1+A80</f>
        <v>2</v>
      </c>
      <c r="B81" s="43" t="s">
        <v>26</v>
      </c>
      <c r="C81" s="46"/>
      <c r="D81" s="44">
        <v>30</v>
      </c>
      <c r="E81" s="46">
        <v>0</v>
      </c>
      <c r="F81" s="46">
        <v>34</v>
      </c>
      <c r="G81" s="43" t="s">
        <v>178</v>
      </c>
      <c r="H81" s="46">
        <v>10</v>
      </c>
      <c r="I81" s="46" t="s">
        <v>62</v>
      </c>
      <c r="J81" s="43"/>
    </row>
    <row r="82" spans="1:10" ht="36">
      <c r="A82" s="46">
        <f>1+A81</f>
        <v>3</v>
      </c>
      <c r="B82" s="43" t="s">
        <v>372</v>
      </c>
      <c r="C82" s="46"/>
      <c r="D82" s="44">
        <v>50</v>
      </c>
      <c r="E82" s="46">
        <v>0</v>
      </c>
      <c r="F82" s="46">
        <v>34</v>
      </c>
      <c r="G82" s="43" t="s">
        <v>374</v>
      </c>
      <c r="H82" s="46">
        <v>9</v>
      </c>
      <c r="I82" s="46" t="s">
        <v>62</v>
      </c>
      <c r="J82" s="43"/>
    </row>
    <row r="83" spans="1:10" ht="36">
      <c r="A83" s="46">
        <f>1+A82</f>
        <v>4</v>
      </c>
      <c r="B83" s="43" t="s">
        <v>23</v>
      </c>
      <c r="C83" s="46"/>
      <c r="D83" s="44">
        <v>20</v>
      </c>
      <c r="E83" s="46">
        <v>0</v>
      </c>
      <c r="F83" s="46">
        <v>34</v>
      </c>
      <c r="G83" s="43" t="s">
        <v>373</v>
      </c>
      <c r="H83" s="46">
        <v>8</v>
      </c>
      <c r="I83" s="46" t="s">
        <v>62</v>
      </c>
      <c r="J83" s="43"/>
    </row>
    <row r="84" spans="1:10">
      <c r="A84" s="69" t="s">
        <v>401</v>
      </c>
      <c r="B84" s="70"/>
      <c r="C84" s="70"/>
      <c r="D84" s="70"/>
      <c r="E84" s="70"/>
      <c r="F84" s="70"/>
      <c r="G84" s="70"/>
      <c r="H84" s="70"/>
      <c r="I84" s="70"/>
      <c r="J84" s="70"/>
    </row>
    <row r="85" spans="1:10">
      <c r="A85" s="46">
        <v>5</v>
      </c>
      <c r="B85" s="43" t="s">
        <v>29</v>
      </c>
      <c r="C85" s="43" t="s">
        <v>180</v>
      </c>
      <c r="D85" s="46">
        <v>0</v>
      </c>
      <c r="E85" s="46">
        <v>20</v>
      </c>
      <c r="F85" s="46">
        <v>34</v>
      </c>
      <c r="G85" s="444" t="s">
        <v>396</v>
      </c>
      <c r="H85" s="444">
        <v>107</v>
      </c>
      <c r="I85" s="444" t="s">
        <v>104</v>
      </c>
      <c r="J85" s="445" t="s">
        <v>160</v>
      </c>
    </row>
    <row r="86" spans="1:10">
      <c r="A86" s="46">
        <f>1+A85</f>
        <v>6</v>
      </c>
      <c r="B86" s="43" t="s">
        <v>30</v>
      </c>
      <c r="C86" s="43" t="s">
        <v>181</v>
      </c>
      <c r="D86" s="46">
        <v>0</v>
      </c>
      <c r="E86" s="46">
        <v>34</v>
      </c>
      <c r="F86" s="46">
        <v>34</v>
      </c>
      <c r="G86" s="444"/>
      <c r="H86" s="444"/>
      <c r="I86" s="444"/>
      <c r="J86" s="446"/>
    </row>
    <row r="87" spans="1:10" ht="72">
      <c r="A87" s="46">
        <f>1+A86</f>
        <v>7</v>
      </c>
      <c r="B87" s="43" t="s">
        <v>31</v>
      </c>
      <c r="C87" s="43" t="s">
        <v>182</v>
      </c>
      <c r="D87" s="46">
        <v>0</v>
      </c>
      <c r="E87" s="46">
        <v>63</v>
      </c>
      <c r="F87" s="46">
        <v>34</v>
      </c>
      <c r="G87" s="444"/>
      <c r="H87" s="444"/>
      <c r="I87" s="444"/>
      <c r="J87" s="446"/>
    </row>
    <row r="88" spans="1:10">
      <c r="A88" s="46">
        <f>1+A87</f>
        <v>8</v>
      </c>
      <c r="B88" s="43" t="s">
        <v>175</v>
      </c>
      <c r="C88" s="43" t="s">
        <v>184</v>
      </c>
      <c r="D88" s="46">
        <v>0</v>
      </c>
      <c r="E88" s="46">
        <v>123</v>
      </c>
      <c r="F88" s="46">
        <v>34</v>
      </c>
      <c r="G88" s="444"/>
      <c r="H88" s="444"/>
      <c r="I88" s="444"/>
      <c r="J88" s="446"/>
    </row>
    <row r="89" spans="1:10">
      <c r="A89" s="46">
        <f>1+A88</f>
        <v>9</v>
      </c>
      <c r="B89" s="43" t="s">
        <v>32</v>
      </c>
      <c r="C89" s="43" t="s">
        <v>183</v>
      </c>
      <c r="D89" s="46">
        <v>0</v>
      </c>
      <c r="E89" s="46">
        <v>5</v>
      </c>
      <c r="F89" s="46">
        <v>34</v>
      </c>
      <c r="G89" s="444"/>
      <c r="H89" s="444"/>
      <c r="I89" s="444"/>
      <c r="J89" s="446"/>
    </row>
    <row r="90" spans="1:10">
      <c r="A90" s="46">
        <f>1+A89</f>
        <v>10</v>
      </c>
      <c r="B90" s="43" t="s">
        <v>376</v>
      </c>
      <c r="C90" s="43" t="s">
        <v>377</v>
      </c>
      <c r="D90" s="46">
        <v>0</v>
      </c>
      <c r="E90" s="46">
        <v>5</v>
      </c>
      <c r="F90" s="46">
        <v>34</v>
      </c>
      <c r="G90" s="444"/>
      <c r="H90" s="444"/>
      <c r="I90" s="444"/>
      <c r="J90" s="447"/>
    </row>
    <row r="91" spans="1:10">
      <c r="A91" s="73" t="s">
        <v>176</v>
      </c>
      <c r="B91" s="74"/>
      <c r="C91" s="74"/>
      <c r="D91" s="74"/>
      <c r="E91" s="74"/>
      <c r="F91" s="74"/>
      <c r="G91" s="74"/>
      <c r="H91" s="74"/>
      <c r="I91" s="74"/>
      <c r="J91" s="74"/>
    </row>
    <row r="92" spans="1:10" ht="36">
      <c r="A92" s="46">
        <v>11</v>
      </c>
      <c r="B92" s="43" t="s">
        <v>375</v>
      </c>
      <c r="C92" s="46"/>
      <c r="D92" s="44">
        <v>25</v>
      </c>
      <c r="E92" s="46">
        <v>0</v>
      </c>
      <c r="F92" s="46">
        <v>66</v>
      </c>
      <c r="G92" s="43" t="s">
        <v>404</v>
      </c>
      <c r="H92" s="46">
        <v>5</v>
      </c>
      <c r="I92" s="46" t="s">
        <v>62</v>
      </c>
      <c r="J92" s="43"/>
    </row>
    <row r="93" spans="1:10" ht="36">
      <c r="A93" s="39">
        <f t="shared" ref="A93:A106" si="4">1+A92</f>
        <v>12</v>
      </c>
      <c r="B93" s="1" t="s">
        <v>27</v>
      </c>
      <c r="C93" s="39"/>
      <c r="D93" s="16">
        <v>30</v>
      </c>
      <c r="E93" s="39">
        <v>0</v>
      </c>
      <c r="F93" s="37">
        <v>66</v>
      </c>
      <c r="G93" s="28" t="s">
        <v>405</v>
      </c>
      <c r="H93" s="39" t="s">
        <v>24</v>
      </c>
      <c r="I93" s="39" t="s">
        <v>62</v>
      </c>
      <c r="J93" s="1"/>
    </row>
    <row r="94" spans="1:10" ht="36">
      <c r="A94" s="39">
        <f t="shared" si="4"/>
        <v>13</v>
      </c>
      <c r="B94" s="1" t="s">
        <v>2</v>
      </c>
      <c r="C94" s="39"/>
      <c r="D94" s="16">
        <v>120</v>
      </c>
      <c r="E94" s="39">
        <v>0</v>
      </c>
      <c r="F94" s="39">
        <v>66</v>
      </c>
      <c r="G94" s="28" t="s">
        <v>406</v>
      </c>
      <c r="H94" s="39" t="s">
        <v>24</v>
      </c>
      <c r="I94" s="39" t="s">
        <v>62</v>
      </c>
      <c r="J94" s="20"/>
    </row>
    <row r="95" spans="1:10">
      <c r="A95" s="39">
        <f t="shared" si="4"/>
        <v>14</v>
      </c>
      <c r="B95" s="1" t="s">
        <v>3</v>
      </c>
      <c r="C95" s="39"/>
      <c r="D95" s="16">
        <v>30</v>
      </c>
      <c r="E95" s="39">
        <v>0</v>
      </c>
      <c r="F95" s="39">
        <v>66</v>
      </c>
      <c r="G95" s="28"/>
      <c r="H95" s="39"/>
      <c r="I95" s="39"/>
      <c r="J95" s="1"/>
    </row>
    <row r="96" spans="1:10" ht="36">
      <c r="A96" s="39">
        <f t="shared" si="4"/>
        <v>15</v>
      </c>
      <c r="B96" s="1" t="s">
        <v>4</v>
      </c>
      <c r="C96" s="39"/>
      <c r="D96" s="16">
        <v>120</v>
      </c>
      <c r="E96" s="39">
        <v>0</v>
      </c>
      <c r="F96" s="39">
        <v>66</v>
      </c>
      <c r="G96" s="28" t="s">
        <v>407</v>
      </c>
      <c r="H96" s="39" t="s">
        <v>24</v>
      </c>
      <c r="I96" s="39" t="s">
        <v>62</v>
      </c>
      <c r="J96" s="1"/>
    </row>
    <row r="97" spans="1:10">
      <c r="A97" s="39">
        <f t="shared" si="4"/>
        <v>16</v>
      </c>
      <c r="B97" s="1" t="s">
        <v>5</v>
      </c>
      <c r="C97" s="39"/>
      <c r="D97" s="16">
        <v>30</v>
      </c>
      <c r="E97" s="39">
        <v>0</v>
      </c>
      <c r="F97" s="39">
        <v>66</v>
      </c>
      <c r="G97" s="28"/>
      <c r="H97" s="39"/>
      <c r="I97" s="39"/>
      <c r="J97" s="1"/>
    </row>
    <row r="98" spans="1:10" ht="36">
      <c r="A98" s="39">
        <f t="shared" si="4"/>
        <v>17</v>
      </c>
      <c r="B98" s="1" t="s">
        <v>6</v>
      </c>
      <c r="C98" s="39"/>
      <c r="D98" s="16">
        <v>120</v>
      </c>
      <c r="E98" s="39">
        <v>0</v>
      </c>
      <c r="F98" s="39">
        <v>66</v>
      </c>
      <c r="G98" s="28" t="s">
        <v>408</v>
      </c>
      <c r="H98" s="39" t="s">
        <v>24</v>
      </c>
      <c r="I98" s="39" t="s">
        <v>62</v>
      </c>
      <c r="J98" s="1"/>
    </row>
    <row r="99" spans="1:10" ht="18.5" thickBot="1">
      <c r="A99" s="51">
        <f t="shared" si="4"/>
        <v>18</v>
      </c>
      <c r="B99" s="52" t="s">
        <v>7</v>
      </c>
      <c r="C99" s="51"/>
      <c r="D99" s="65">
        <v>30</v>
      </c>
      <c r="E99" s="51">
        <v>0</v>
      </c>
      <c r="F99" s="51">
        <v>66</v>
      </c>
      <c r="G99" s="54"/>
      <c r="H99" s="51"/>
      <c r="I99" s="51"/>
      <c r="J99" s="52"/>
    </row>
    <row r="100" spans="1:10" ht="36">
      <c r="A100" s="38">
        <f t="shared" si="4"/>
        <v>19</v>
      </c>
      <c r="B100" s="3" t="s">
        <v>8</v>
      </c>
      <c r="C100" s="38"/>
      <c r="D100" s="63">
        <v>120</v>
      </c>
      <c r="E100" s="38">
        <v>0</v>
      </c>
      <c r="F100" s="38">
        <v>67</v>
      </c>
      <c r="G100" s="64" t="s">
        <v>409</v>
      </c>
      <c r="H100" s="38" t="s">
        <v>24</v>
      </c>
      <c r="I100" s="38" t="s">
        <v>62</v>
      </c>
      <c r="J100" s="50"/>
    </row>
    <row r="101" spans="1:10">
      <c r="A101" s="39">
        <f t="shared" si="4"/>
        <v>20</v>
      </c>
      <c r="B101" s="1" t="s">
        <v>9</v>
      </c>
      <c r="C101" s="39"/>
      <c r="D101" s="16">
        <v>30</v>
      </c>
      <c r="E101" s="39">
        <v>0</v>
      </c>
      <c r="F101" s="39">
        <v>67</v>
      </c>
      <c r="G101" s="28"/>
      <c r="H101" s="39"/>
      <c r="I101" s="39"/>
      <c r="J101" s="1"/>
    </row>
    <row r="102" spans="1:10" ht="36">
      <c r="A102" s="39">
        <f t="shared" si="4"/>
        <v>21</v>
      </c>
      <c r="B102" s="1" t="s">
        <v>10</v>
      </c>
      <c r="C102" s="39"/>
      <c r="D102" s="16">
        <v>120</v>
      </c>
      <c r="E102" s="39">
        <v>0</v>
      </c>
      <c r="F102" s="39">
        <v>67</v>
      </c>
      <c r="G102" s="28" t="s">
        <v>410</v>
      </c>
      <c r="H102" s="39" t="s">
        <v>24</v>
      </c>
      <c r="I102" s="39" t="s">
        <v>62</v>
      </c>
      <c r="J102" s="1"/>
    </row>
    <row r="103" spans="1:10">
      <c r="A103" s="39">
        <f t="shared" si="4"/>
        <v>22</v>
      </c>
      <c r="B103" s="1" t="s">
        <v>11</v>
      </c>
      <c r="C103" s="39"/>
      <c r="D103" s="16">
        <v>30</v>
      </c>
      <c r="E103" s="39">
        <v>0</v>
      </c>
      <c r="F103" s="39">
        <v>67</v>
      </c>
      <c r="G103" s="28"/>
      <c r="H103" s="39"/>
      <c r="I103" s="39"/>
      <c r="J103" s="1"/>
    </row>
    <row r="104" spans="1:10" ht="36">
      <c r="A104" s="39">
        <f t="shared" si="4"/>
        <v>23</v>
      </c>
      <c r="B104" s="1" t="s">
        <v>12</v>
      </c>
      <c r="C104" s="39"/>
      <c r="D104" s="16">
        <v>120</v>
      </c>
      <c r="E104" s="39">
        <v>0</v>
      </c>
      <c r="F104" s="39">
        <v>67</v>
      </c>
      <c r="G104" s="28" t="s">
        <v>411</v>
      </c>
      <c r="H104" s="39" t="s">
        <v>24</v>
      </c>
      <c r="I104" s="39" t="s">
        <v>62</v>
      </c>
      <c r="J104" s="1"/>
    </row>
    <row r="105" spans="1:10">
      <c r="A105" s="39">
        <f t="shared" si="4"/>
        <v>24</v>
      </c>
      <c r="B105" s="1" t="s">
        <v>13</v>
      </c>
      <c r="C105" s="39"/>
      <c r="D105" s="16">
        <v>30</v>
      </c>
      <c r="E105" s="39">
        <v>0</v>
      </c>
      <c r="F105" s="39">
        <v>67</v>
      </c>
      <c r="G105" s="28"/>
      <c r="H105" s="39"/>
      <c r="I105" s="39"/>
      <c r="J105" s="1"/>
    </row>
    <row r="106" spans="1:10" ht="36">
      <c r="A106" s="39">
        <f t="shared" si="4"/>
        <v>25</v>
      </c>
      <c r="B106" s="1" t="s">
        <v>14</v>
      </c>
      <c r="C106" s="39"/>
      <c r="D106" s="16">
        <v>30</v>
      </c>
      <c r="E106" s="39">
        <v>0</v>
      </c>
      <c r="F106" s="39">
        <v>67</v>
      </c>
      <c r="G106" s="28" t="s">
        <v>412</v>
      </c>
      <c r="H106" s="39" t="s">
        <v>24</v>
      </c>
      <c r="I106" s="39" t="s">
        <v>62</v>
      </c>
      <c r="J106" s="1"/>
    </row>
    <row r="107" spans="1:10">
      <c r="A107" s="73" t="s">
        <v>179</v>
      </c>
      <c r="B107" s="74"/>
      <c r="C107" s="74"/>
      <c r="D107" s="74"/>
      <c r="E107" s="74"/>
      <c r="F107" s="74"/>
      <c r="G107" s="74"/>
      <c r="H107" s="74"/>
      <c r="I107" s="74"/>
      <c r="J107" s="74"/>
    </row>
    <row r="108" spans="1:10" ht="36">
      <c r="A108" s="39">
        <v>26</v>
      </c>
      <c r="B108" s="1" t="s">
        <v>15</v>
      </c>
      <c r="C108" s="39"/>
      <c r="D108" s="16">
        <v>120</v>
      </c>
      <c r="E108" s="39">
        <v>0</v>
      </c>
      <c r="F108" s="39">
        <v>68</v>
      </c>
      <c r="G108" s="28" t="s">
        <v>413</v>
      </c>
      <c r="H108" s="39" t="s">
        <v>24</v>
      </c>
      <c r="I108" s="39" t="s">
        <v>62</v>
      </c>
      <c r="J108" s="1"/>
    </row>
    <row r="109" spans="1:10">
      <c r="A109" s="39">
        <f>1+A108</f>
        <v>27</v>
      </c>
      <c r="B109" s="1" t="s">
        <v>16</v>
      </c>
      <c r="C109" s="39"/>
      <c r="D109" s="16">
        <v>30</v>
      </c>
      <c r="E109" s="39">
        <v>0</v>
      </c>
      <c r="F109" s="39">
        <v>68</v>
      </c>
      <c r="G109" s="28"/>
      <c r="H109" s="39"/>
      <c r="I109" s="39"/>
      <c r="J109" s="1"/>
    </row>
    <row r="110" spans="1:10" ht="36">
      <c r="A110" s="39">
        <f>1+A109</f>
        <v>28</v>
      </c>
      <c r="B110" s="1" t="s">
        <v>17</v>
      </c>
      <c r="C110" s="39"/>
      <c r="D110" s="16">
        <v>60</v>
      </c>
      <c r="E110" s="39">
        <v>0</v>
      </c>
      <c r="F110" s="39">
        <v>68</v>
      </c>
      <c r="G110" s="28" t="s">
        <v>414</v>
      </c>
      <c r="H110" s="39" t="s">
        <v>24</v>
      </c>
      <c r="I110" s="39" t="s">
        <v>62</v>
      </c>
      <c r="J110" s="1"/>
    </row>
    <row r="111" spans="1:10">
      <c r="A111" s="39">
        <f>1+A110</f>
        <v>29</v>
      </c>
      <c r="B111" s="1" t="s">
        <v>18</v>
      </c>
      <c r="C111" s="39"/>
      <c r="D111" s="16">
        <v>30</v>
      </c>
      <c r="E111" s="39">
        <v>0</v>
      </c>
      <c r="F111" s="39">
        <v>68</v>
      </c>
      <c r="G111" s="28"/>
      <c r="H111" s="39"/>
      <c r="I111" s="39"/>
      <c r="J111" s="1"/>
    </row>
    <row r="112" spans="1:10" ht="36">
      <c r="A112" s="39">
        <f>1+A111</f>
        <v>30</v>
      </c>
      <c r="B112" s="1" t="s">
        <v>19</v>
      </c>
      <c r="C112" s="39"/>
      <c r="D112" s="16">
        <v>30</v>
      </c>
      <c r="E112" s="39">
        <v>0</v>
      </c>
      <c r="F112" s="39">
        <v>68</v>
      </c>
      <c r="G112" s="28" t="s">
        <v>415</v>
      </c>
      <c r="H112" s="39" t="s">
        <v>24</v>
      </c>
      <c r="I112" s="39" t="s">
        <v>62</v>
      </c>
      <c r="J112" s="1"/>
    </row>
    <row r="113" spans="1:10" ht="36">
      <c r="A113" s="39">
        <f>1+A112</f>
        <v>31</v>
      </c>
      <c r="B113" s="1" t="s">
        <v>20</v>
      </c>
      <c r="C113" s="39"/>
      <c r="D113" s="16">
        <v>30</v>
      </c>
      <c r="E113" s="39">
        <v>0</v>
      </c>
      <c r="F113" s="39">
        <v>68</v>
      </c>
      <c r="G113" s="28" t="s">
        <v>416</v>
      </c>
      <c r="H113" s="39" t="s">
        <v>24</v>
      </c>
      <c r="I113" s="39" t="s">
        <v>62</v>
      </c>
      <c r="J113" s="1"/>
    </row>
    <row r="114" spans="1:10">
      <c r="A114" s="71" t="s">
        <v>378</v>
      </c>
      <c r="B114" s="72"/>
      <c r="C114" s="72"/>
      <c r="D114" s="72"/>
      <c r="E114" s="72"/>
      <c r="F114" s="72"/>
      <c r="G114" s="72"/>
      <c r="H114" s="72"/>
      <c r="I114" s="72"/>
      <c r="J114" s="72"/>
    </row>
    <row r="115" spans="1:10" ht="36">
      <c r="A115" s="39">
        <v>32</v>
      </c>
      <c r="B115" s="1" t="s">
        <v>379</v>
      </c>
      <c r="C115" s="1"/>
      <c r="D115" s="16">
        <v>50</v>
      </c>
      <c r="E115" s="39">
        <v>0</v>
      </c>
      <c r="F115" s="39">
        <v>68</v>
      </c>
      <c r="G115" s="28" t="s">
        <v>417</v>
      </c>
      <c r="H115" s="39" t="s">
        <v>24</v>
      </c>
      <c r="I115" s="39" t="s">
        <v>62</v>
      </c>
      <c r="J115" s="1"/>
    </row>
    <row r="116" spans="1:10" ht="36.5" thickBot="1">
      <c r="A116" s="56">
        <f>1+A115</f>
        <v>33</v>
      </c>
      <c r="B116" s="67" t="s">
        <v>380</v>
      </c>
      <c r="C116" s="67"/>
      <c r="D116" s="68">
        <v>70</v>
      </c>
      <c r="E116" s="56">
        <v>0</v>
      </c>
      <c r="F116" s="56">
        <v>68</v>
      </c>
      <c r="G116" s="67" t="s">
        <v>418</v>
      </c>
      <c r="H116" s="56" t="s">
        <v>24</v>
      </c>
      <c r="I116" s="56" t="s">
        <v>62</v>
      </c>
      <c r="J116" s="67"/>
    </row>
    <row r="117" spans="1:10" ht="36">
      <c r="A117" s="55">
        <f>1+A116</f>
        <v>34</v>
      </c>
      <c r="B117" s="45" t="s">
        <v>175</v>
      </c>
      <c r="C117" s="45" t="s">
        <v>168</v>
      </c>
      <c r="D117" s="66">
        <v>180</v>
      </c>
      <c r="E117" s="55">
        <v>0</v>
      </c>
      <c r="F117" s="55">
        <v>69</v>
      </c>
      <c r="G117" s="45" t="s">
        <v>419</v>
      </c>
      <c r="H117" s="55" t="s">
        <v>24</v>
      </c>
      <c r="I117" s="55" t="s">
        <v>62</v>
      </c>
      <c r="J117" s="45" t="s">
        <v>381</v>
      </c>
    </row>
    <row r="118" spans="1:10" ht="36">
      <c r="A118" s="46">
        <f>1+A117</f>
        <v>35</v>
      </c>
      <c r="B118" s="43" t="s">
        <v>376</v>
      </c>
      <c r="C118" s="43" t="s">
        <v>377</v>
      </c>
      <c r="D118" s="46">
        <v>10</v>
      </c>
      <c r="E118" s="46">
        <v>0</v>
      </c>
      <c r="F118" s="46">
        <v>69</v>
      </c>
      <c r="G118" s="43" t="s">
        <v>420</v>
      </c>
      <c r="H118" s="46" t="s">
        <v>24</v>
      </c>
      <c r="I118" s="46" t="s">
        <v>62</v>
      </c>
      <c r="J118" s="43"/>
    </row>
    <row r="119" spans="1:10" ht="72">
      <c r="A119" s="8" t="s">
        <v>91</v>
      </c>
      <c r="B119" s="7" t="s">
        <v>284</v>
      </c>
      <c r="C119" s="3" t="s">
        <v>245</v>
      </c>
      <c r="D119" s="38"/>
      <c r="E119" s="38"/>
      <c r="F119" s="38"/>
      <c r="G119" s="3"/>
      <c r="H119" s="38"/>
      <c r="I119" s="38"/>
      <c r="J119" s="3" t="s">
        <v>246</v>
      </c>
    </row>
    <row r="120" spans="1:10">
      <c r="A120" s="69" t="s">
        <v>247</v>
      </c>
      <c r="B120" s="70"/>
      <c r="C120" s="70"/>
      <c r="D120" s="70"/>
      <c r="E120" s="70"/>
      <c r="F120" s="70"/>
      <c r="G120" s="70"/>
      <c r="H120" s="70"/>
      <c r="I120" s="70"/>
      <c r="J120" s="70"/>
    </row>
    <row r="121" spans="1:10" ht="36">
      <c r="A121" s="39">
        <v>1</v>
      </c>
      <c r="B121" s="1" t="s">
        <v>185</v>
      </c>
      <c r="C121" s="39"/>
      <c r="D121" s="16">
        <v>5</v>
      </c>
      <c r="E121" s="39">
        <v>0</v>
      </c>
      <c r="F121" s="58">
        <v>35</v>
      </c>
      <c r="G121" s="25" t="s">
        <v>250</v>
      </c>
      <c r="H121" s="39" t="s">
        <v>24</v>
      </c>
      <c r="I121" s="39" t="s">
        <v>62</v>
      </c>
      <c r="J121" s="42"/>
    </row>
    <row r="122" spans="1:10" ht="36">
      <c r="A122" s="39">
        <f>1+A121</f>
        <v>2</v>
      </c>
      <c r="B122" s="1" t="s">
        <v>186</v>
      </c>
      <c r="C122" s="39"/>
      <c r="D122" s="16">
        <v>15</v>
      </c>
      <c r="E122" s="39">
        <v>0</v>
      </c>
      <c r="F122" s="58">
        <v>35</v>
      </c>
      <c r="G122" s="25" t="s">
        <v>251</v>
      </c>
      <c r="H122" s="39" t="s">
        <v>24</v>
      </c>
      <c r="I122" s="39" t="s">
        <v>62</v>
      </c>
      <c r="J122" s="42"/>
    </row>
    <row r="123" spans="1:10" ht="36">
      <c r="A123" s="39">
        <f>1+A122</f>
        <v>3</v>
      </c>
      <c r="B123" s="33" t="s">
        <v>402</v>
      </c>
      <c r="C123" s="59" t="s">
        <v>168</v>
      </c>
      <c r="D123" s="34">
        <v>75</v>
      </c>
      <c r="E123" s="32">
        <v>0</v>
      </c>
      <c r="F123" s="58">
        <v>35</v>
      </c>
      <c r="G123" s="35" t="s">
        <v>252</v>
      </c>
      <c r="H123" s="32" t="s">
        <v>24</v>
      </c>
      <c r="I123" s="32" t="s">
        <v>62</v>
      </c>
      <c r="J123" s="42"/>
    </row>
    <row r="124" spans="1:10">
      <c r="A124" s="69" t="s">
        <v>253</v>
      </c>
      <c r="B124" s="70"/>
      <c r="C124" s="70"/>
      <c r="D124" s="70"/>
      <c r="E124" s="70"/>
      <c r="F124" s="70"/>
      <c r="G124" s="70"/>
      <c r="H124" s="70"/>
      <c r="I124" s="70"/>
      <c r="J124" s="70"/>
    </row>
    <row r="125" spans="1:10" ht="36">
      <c r="A125" s="39">
        <v>5</v>
      </c>
      <c r="B125" s="43" t="s">
        <v>370</v>
      </c>
      <c r="C125" s="47"/>
      <c r="D125" s="62">
        <v>5</v>
      </c>
      <c r="E125" s="62">
        <v>0</v>
      </c>
      <c r="F125" s="46">
        <v>69</v>
      </c>
      <c r="G125" s="35" t="s">
        <v>163</v>
      </c>
      <c r="H125" s="46" t="s">
        <v>24</v>
      </c>
      <c r="I125" s="46" t="s">
        <v>62</v>
      </c>
      <c r="J125" s="47"/>
    </row>
    <row r="126" spans="1:10" ht="36">
      <c r="A126" s="39">
        <f>A125+1</f>
        <v>6</v>
      </c>
      <c r="B126" s="43" t="s">
        <v>186</v>
      </c>
      <c r="C126" s="47"/>
      <c r="D126" s="62">
        <v>15</v>
      </c>
      <c r="E126" s="62">
        <v>0</v>
      </c>
      <c r="F126" s="46">
        <v>69</v>
      </c>
      <c r="G126" s="28" t="s">
        <v>254</v>
      </c>
      <c r="H126" s="46" t="s">
        <v>24</v>
      </c>
      <c r="I126" s="46" t="s">
        <v>62</v>
      </c>
      <c r="J126" s="47"/>
    </row>
    <row r="127" spans="1:10" ht="36">
      <c r="A127" s="39">
        <f t="shared" ref="A127:A134" si="5">A126+1</f>
        <v>7</v>
      </c>
      <c r="B127" s="1" t="s">
        <v>187</v>
      </c>
      <c r="C127" s="39"/>
      <c r="D127" s="16">
        <v>5</v>
      </c>
      <c r="E127" s="39">
        <v>0</v>
      </c>
      <c r="F127" s="46">
        <v>69</v>
      </c>
      <c r="G127" s="28" t="s">
        <v>255</v>
      </c>
      <c r="H127" s="39" t="s">
        <v>24</v>
      </c>
      <c r="I127" s="39" t="s">
        <v>62</v>
      </c>
      <c r="J127" s="20"/>
    </row>
    <row r="128" spans="1:10" ht="36">
      <c r="A128" s="39">
        <f t="shared" si="5"/>
        <v>8</v>
      </c>
      <c r="B128" s="1" t="s">
        <v>188</v>
      </c>
      <c r="C128" s="39"/>
      <c r="D128" s="16">
        <v>140</v>
      </c>
      <c r="E128" s="39">
        <v>0</v>
      </c>
      <c r="F128" s="46">
        <v>69</v>
      </c>
      <c r="G128" s="28" t="s">
        <v>256</v>
      </c>
      <c r="H128" s="39" t="s">
        <v>24</v>
      </c>
      <c r="I128" s="39" t="s">
        <v>62</v>
      </c>
      <c r="J128" s="1"/>
    </row>
    <row r="129" spans="1:10" ht="36">
      <c r="A129" s="39">
        <f t="shared" si="5"/>
        <v>9</v>
      </c>
      <c r="B129" s="1" t="s">
        <v>189</v>
      </c>
      <c r="C129" s="39"/>
      <c r="D129" s="16">
        <v>120</v>
      </c>
      <c r="E129" s="39">
        <v>0</v>
      </c>
      <c r="F129" s="46">
        <v>69</v>
      </c>
      <c r="G129" s="28" t="s">
        <v>257</v>
      </c>
      <c r="H129" s="39" t="s">
        <v>24</v>
      </c>
      <c r="I129" s="39" t="s">
        <v>62</v>
      </c>
      <c r="J129" s="1"/>
    </row>
    <row r="130" spans="1:10" ht="36">
      <c r="A130" s="39">
        <f t="shared" si="5"/>
        <v>10</v>
      </c>
      <c r="B130" s="1" t="s">
        <v>190</v>
      </c>
      <c r="C130" s="39"/>
      <c r="D130" s="16">
        <v>30</v>
      </c>
      <c r="E130" s="39">
        <v>0</v>
      </c>
      <c r="F130" s="46">
        <v>69</v>
      </c>
      <c r="G130" s="28" t="s">
        <v>258</v>
      </c>
      <c r="H130" s="39" t="s">
        <v>24</v>
      </c>
      <c r="I130" s="39" t="s">
        <v>62</v>
      </c>
      <c r="J130" s="1"/>
    </row>
    <row r="131" spans="1:10" ht="36">
      <c r="A131" s="39">
        <f t="shared" si="5"/>
        <v>11</v>
      </c>
      <c r="B131" s="1" t="s">
        <v>191</v>
      </c>
      <c r="C131" s="1" t="s">
        <v>168</v>
      </c>
      <c r="D131" s="16">
        <v>90</v>
      </c>
      <c r="E131" s="39">
        <v>0</v>
      </c>
      <c r="F131" s="46">
        <v>69</v>
      </c>
      <c r="G131" s="28" t="s">
        <v>259</v>
      </c>
      <c r="H131" s="39" t="s">
        <v>24</v>
      </c>
      <c r="I131" s="39" t="s">
        <v>62</v>
      </c>
      <c r="J131" s="1"/>
    </row>
    <row r="132" spans="1:10" ht="36">
      <c r="A132" s="39">
        <f t="shared" si="5"/>
        <v>12</v>
      </c>
      <c r="B132" s="1" t="s">
        <v>192</v>
      </c>
      <c r="C132" s="39"/>
      <c r="D132" s="16">
        <v>5</v>
      </c>
      <c r="E132" s="39">
        <v>0</v>
      </c>
      <c r="F132" s="46">
        <v>69</v>
      </c>
      <c r="G132" s="28" t="s">
        <v>260</v>
      </c>
      <c r="H132" s="39" t="s">
        <v>24</v>
      </c>
      <c r="I132" s="39" t="s">
        <v>62</v>
      </c>
      <c r="J132" s="1"/>
    </row>
    <row r="133" spans="1:10" ht="36">
      <c r="A133" s="39">
        <f t="shared" si="5"/>
        <v>13</v>
      </c>
      <c r="B133" s="1" t="s">
        <v>193</v>
      </c>
      <c r="C133" s="39"/>
      <c r="D133" s="16">
        <v>5</v>
      </c>
      <c r="E133" s="39">
        <v>0</v>
      </c>
      <c r="F133" s="46">
        <v>69</v>
      </c>
      <c r="G133" s="28" t="s">
        <v>261</v>
      </c>
      <c r="H133" s="39" t="s">
        <v>24</v>
      </c>
      <c r="I133" s="39" t="s">
        <v>62</v>
      </c>
      <c r="J133" s="1"/>
    </row>
    <row r="134" spans="1:10" ht="36">
      <c r="A134" s="39">
        <f t="shared" si="5"/>
        <v>14</v>
      </c>
      <c r="B134" s="1" t="s">
        <v>194</v>
      </c>
      <c r="C134" s="39"/>
      <c r="D134" s="16">
        <v>30</v>
      </c>
      <c r="E134" s="39">
        <v>0</v>
      </c>
      <c r="F134" s="46">
        <v>69</v>
      </c>
      <c r="G134" s="28" t="s">
        <v>262</v>
      </c>
      <c r="H134" s="39" t="s">
        <v>24</v>
      </c>
      <c r="I134" s="39" t="s">
        <v>62</v>
      </c>
      <c r="J134" s="1"/>
    </row>
    <row r="135" spans="1:10">
      <c r="A135" s="69" t="s">
        <v>263</v>
      </c>
      <c r="B135" s="70"/>
      <c r="C135" s="70"/>
      <c r="D135" s="70"/>
      <c r="E135" s="70"/>
      <c r="F135" s="70"/>
      <c r="G135" s="70"/>
      <c r="H135" s="70"/>
      <c r="I135" s="70"/>
      <c r="J135" s="70"/>
    </row>
    <row r="136" spans="1:10">
      <c r="A136" s="39">
        <v>16</v>
      </c>
      <c r="B136" s="1" t="s">
        <v>29</v>
      </c>
      <c r="C136" s="1"/>
      <c r="D136" s="39">
        <v>0</v>
      </c>
      <c r="E136" s="39">
        <v>10</v>
      </c>
      <c r="F136" s="46">
        <v>69</v>
      </c>
      <c r="G136" s="441" t="s">
        <v>403</v>
      </c>
      <c r="H136" s="442" t="s">
        <v>24</v>
      </c>
      <c r="I136" s="442" t="s">
        <v>104</v>
      </c>
      <c r="J136" s="443" t="s">
        <v>160</v>
      </c>
    </row>
    <row r="137" spans="1:10">
      <c r="A137" s="39">
        <f>A136+1</f>
        <v>17</v>
      </c>
      <c r="B137" s="1" t="s">
        <v>195</v>
      </c>
      <c r="C137" s="1"/>
      <c r="D137" s="39">
        <v>0</v>
      </c>
      <c r="E137" s="39">
        <v>30</v>
      </c>
      <c r="F137" s="46">
        <v>69</v>
      </c>
      <c r="G137" s="441"/>
      <c r="H137" s="442"/>
      <c r="I137" s="442"/>
      <c r="J137" s="443"/>
    </row>
    <row r="138" spans="1:10" ht="36">
      <c r="A138" s="39">
        <f>1+A137</f>
        <v>18</v>
      </c>
      <c r="B138" s="1" t="s">
        <v>191</v>
      </c>
      <c r="C138" s="1"/>
      <c r="D138" s="39">
        <v>0</v>
      </c>
      <c r="E138" s="39">
        <v>90</v>
      </c>
      <c r="F138" s="46">
        <v>69</v>
      </c>
      <c r="G138" s="441"/>
      <c r="H138" s="442"/>
      <c r="I138" s="442"/>
      <c r="J138" s="443"/>
    </row>
    <row r="139" spans="1:10">
      <c r="A139" s="39">
        <f>1+A138</f>
        <v>19</v>
      </c>
      <c r="B139" s="1" t="s">
        <v>196</v>
      </c>
      <c r="C139" s="1"/>
      <c r="D139" s="39">
        <v>0</v>
      </c>
      <c r="E139" s="39">
        <v>15</v>
      </c>
      <c r="F139" s="46">
        <v>69</v>
      </c>
      <c r="G139" s="441"/>
      <c r="H139" s="442"/>
      <c r="I139" s="442"/>
      <c r="J139" s="443"/>
    </row>
    <row r="140" spans="1:10" ht="72">
      <c r="A140" s="8" t="s">
        <v>285</v>
      </c>
      <c r="B140" s="7" t="s">
        <v>286</v>
      </c>
      <c r="C140" s="3" t="s">
        <v>245</v>
      </c>
      <c r="D140" s="38"/>
      <c r="E140" s="38"/>
      <c r="F140" s="38"/>
      <c r="G140" s="3"/>
      <c r="H140" s="38"/>
      <c r="I140" s="38"/>
      <c r="J140" s="3" t="s">
        <v>246</v>
      </c>
    </row>
    <row r="141" spans="1:10">
      <c r="A141" s="69" t="s">
        <v>264</v>
      </c>
      <c r="B141" s="70"/>
      <c r="C141" s="70"/>
      <c r="D141" s="70"/>
      <c r="E141" s="70"/>
      <c r="F141" s="70"/>
      <c r="G141" s="70"/>
      <c r="H141" s="70"/>
      <c r="I141" s="70"/>
      <c r="J141" s="70"/>
    </row>
    <row r="142" spans="1:10" ht="36">
      <c r="A142" s="39">
        <v>1</v>
      </c>
      <c r="B142" s="1" t="s">
        <v>185</v>
      </c>
      <c r="C142" s="39"/>
      <c r="D142" s="16">
        <v>5</v>
      </c>
      <c r="E142" s="39">
        <v>0</v>
      </c>
      <c r="F142" s="58">
        <v>35</v>
      </c>
      <c r="G142" s="25" t="s">
        <v>295</v>
      </c>
      <c r="H142" s="39" t="s">
        <v>24</v>
      </c>
      <c r="I142" s="39" t="s">
        <v>62</v>
      </c>
      <c r="J142" s="42"/>
    </row>
    <row r="143" spans="1:10" ht="36">
      <c r="A143" s="39">
        <f>A142+1</f>
        <v>2</v>
      </c>
      <c r="B143" s="1" t="s">
        <v>186</v>
      </c>
      <c r="C143" s="39"/>
      <c r="D143" s="16">
        <v>15</v>
      </c>
      <c r="E143" s="39">
        <v>0</v>
      </c>
      <c r="F143" s="58">
        <v>35</v>
      </c>
      <c r="G143" s="25" t="s">
        <v>296</v>
      </c>
      <c r="H143" s="39" t="s">
        <v>24</v>
      </c>
      <c r="I143" s="39" t="s">
        <v>62</v>
      </c>
      <c r="J143" s="42"/>
    </row>
    <row r="144" spans="1:10" ht="36">
      <c r="A144" s="39">
        <f>A143+1</f>
        <v>3</v>
      </c>
      <c r="B144" s="33" t="s">
        <v>249</v>
      </c>
      <c r="C144" s="59" t="s">
        <v>168</v>
      </c>
      <c r="D144" s="34">
        <v>75</v>
      </c>
      <c r="E144" s="32">
        <v>0</v>
      </c>
      <c r="F144" s="58">
        <v>35</v>
      </c>
      <c r="G144" s="35" t="s">
        <v>297</v>
      </c>
      <c r="H144" s="32" t="s">
        <v>24</v>
      </c>
      <c r="I144" s="32" t="s">
        <v>62</v>
      </c>
      <c r="J144" s="42"/>
    </row>
    <row r="145" spans="1:10">
      <c r="A145" s="69" t="s">
        <v>265</v>
      </c>
      <c r="B145" s="70"/>
      <c r="C145" s="70"/>
      <c r="D145" s="70"/>
      <c r="E145" s="70"/>
      <c r="F145" s="70"/>
      <c r="G145" s="70"/>
      <c r="H145" s="70"/>
      <c r="I145" s="70"/>
      <c r="J145" s="70"/>
    </row>
    <row r="146" spans="1:10" ht="36">
      <c r="A146" s="39">
        <v>4</v>
      </c>
      <c r="B146" s="41" t="s">
        <v>113</v>
      </c>
      <c r="C146" s="60"/>
      <c r="D146" s="61">
        <v>5</v>
      </c>
      <c r="E146" s="61">
        <v>0</v>
      </c>
      <c r="F146" s="58">
        <v>70</v>
      </c>
      <c r="G146" s="35" t="s">
        <v>298</v>
      </c>
      <c r="H146" s="58" t="s">
        <v>24</v>
      </c>
      <c r="I146" s="58" t="s">
        <v>62</v>
      </c>
      <c r="J146" s="60"/>
    </row>
    <row r="147" spans="1:10" ht="36">
      <c r="A147" s="39">
        <f>A146+1</f>
        <v>5</v>
      </c>
      <c r="B147" s="41" t="s">
        <v>186</v>
      </c>
      <c r="C147" s="60"/>
      <c r="D147" s="61">
        <v>15</v>
      </c>
      <c r="E147" s="61">
        <v>0</v>
      </c>
      <c r="F147" s="58">
        <v>70</v>
      </c>
      <c r="G147" s="28" t="s">
        <v>299</v>
      </c>
      <c r="H147" s="58" t="s">
        <v>24</v>
      </c>
      <c r="I147" s="58" t="s">
        <v>62</v>
      </c>
      <c r="J147" s="60"/>
    </row>
    <row r="148" spans="1:10" ht="36">
      <c r="A148" s="39">
        <f t="shared" ref="A148:A155" si="6">A147+1</f>
        <v>6</v>
      </c>
      <c r="B148" s="1" t="s">
        <v>187</v>
      </c>
      <c r="C148" s="39"/>
      <c r="D148" s="16">
        <v>5</v>
      </c>
      <c r="E148" s="39">
        <v>0</v>
      </c>
      <c r="F148" s="58">
        <v>70</v>
      </c>
      <c r="G148" s="28" t="s">
        <v>300</v>
      </c>
      <c r="H148" s="39" t="s">
        <v>24</v>
      </c>
      <c r="I148" s="39" t="s">
        <v>62</v>
      </c>
      <c r="J148" s="20"/>
    </row>
    <row r="149" spans="1:10" ht="36">
      <c r="A149" s="39">
        <f t="shared" si="6"/>
        <v>7</v>
      </c>
      <c r="B149" s="1" t="s">
        <v>188</v>
      </c>
      <c r="C149" s="39"/>
      <c r="D149" s="16">
        <v>140</v>
      </c>
      <c r="E149" s="39">
        <v>0</v>
      </c>
      <c r="F149" s="58">
        <v>70</v>
      </c>
      <c r="G149" s="28" t="s">
        <v>301</v>
      </c>
      <c r="H149" s="39" t="s">
        <v>24</v>
      </c>
      <c r="I149" s="39" t="s">
        <v>62</v>
      </c>
      <c r="J149" s="1"/>
    </row>
    <row r="150" spans="1:10" ht="36">
      <c r="A150" s="39">
        <f t="shared" si="6"/>
        <v>8</v>
      </c>
      <c r="B150" s="1" t="s">
        <v>189</v>
      </c>
      <c r="C150" s="39"/>
      <c r="D150" s="16">
        <v>120</v>
      </c>
      <c r="E150" s="39">
        <v>0</v>
      </c>
      <c r="F150" s="58">
        <v>70</v>
      </c>
      <c r="G150" s="28" t="s">
        <v>302</v>
      </c>
      <c r="H150" s="39" t="s">
        <v>24</v>
      </c>
      <c r="I150" s="39" t="s">
        <v>62</v>
      </c>
      <c r="J150" s="1"/>
    </row>
    <row r="151" spans="1:10" ht="36">
      <c r="A151" s="39">
        <f t="shared" si="6"/>
        <v>9</v>
      </c>
      <c r="B151" s="1" t="s">
        <v>190</v>
      </c>
      <c r="C151" s="39"/>
      <c r="D151" s="16">
        <v>30</v>
      </c>
      <c r="E151" s="39">
        <v>0</v>
      </c>
      <c r="F151" s="58">
        <v>70</v>
      </c>
      <c r="G151" s="28" t="s">
        <v>303</v>
      </c>
      <c r="H151" s="39" t="s">
        <v>24</v>
      </c>
      <c r="I151" s="39" t="s">
        <v>62</v>
      </c>
      <c r="J151" s="1"/>
    </row>
    <row r="152" spans="1:10" ht="36">
      <c r="A152" s="39">
        <f t="shared" si="6"/>
        <v>10</v>
      </c>
      <c r="B152" s="1" t="s">
        <v>191</v>
      </c>
      <c r="C152" s="1" t="s">
        <v>168</v>
      </c>
      <c r="D152" s="16">
        <v>90</v>
      </c>
      <c r="E152" s="39">
        <v>0</v>
      </c>
      <c r="F152" s="58">
        <v>70</v>
      </c>
      <c r="G152" s="28" t="s">
        <v>304</v>
      </c>
      <c r="H152" s="39" t="s">
        <v>24</v>
      </c>
      <c r="I152" s="39" t="s">
        <v>62</v>
      </c>
      <c r="J152" s="1"/>
    </row>
    <row r="153" spans="1:10" ht="36">
      <c r="A153" s="39">
        <f t="shared" si="6"/>
        <v>11</v>
      </c>
      <c r="B153" s="1" t="s">
        <v>192</v>
      </c>
      <c r="C153" s="39"/>
      <c r="D153" s="16">
        <v>5</v>
      </c>
      <c r="E153" s="39">
        <v>0</v>
      </c>
      <c r="F153" s="58">
        <v>70</v>
      </c>
      <c r="G153" s="28" t="s">
        <v>305</v>
      </c>
      <c r="H153" s="39" t="s">
        <v>24</v>
      </c>
      <c r="I153" s="39" t="s">
        <v>62</v>
      </c>
      <c r="J153" s="1"/>
    </row>
    <row r="154" spans="1:10" ht="36">
      <c r="A154" s="39">
        <f t="shared" si="6"/>
        <v>12</v>
      </c>
      <c r="B154" s="1" t="s">
        <v>193</v>
      </c>
      <c r="C154" s="39"/>
      <c r="D154" s="16">
        <v>5</v>
      </c>
      <c r="E154" s="39">
        <v>0</v>
      </c>
      <c r="F154" s="58">
        <v>70</v>
      </c>
      <c r="G154" s="28" t="s">
        <v>306</v>
      </c>
      <c r="H154" s="39" t="s">
        <v>24</v>
      </c>
      <c r="I154" s="39" t="s">
        <v>62</v>
      </c>
      <c r="J154" s="1"/>
    </row>
    <row r="155" spans="1:10" ht="36">
      <c r="A155" s="39">
        <f t="shared" si="6"/>
        <v>13</v>
      </c>
      <c r="B155" s="1" t="s">
        <v>194</v>
      </c>
      <c r="C155" s="39"/>
      <c r="D155" s="16">
        <v>30</v>
      </c>
      <c r="E155" s="39">
        <v>0</v>
      </c>
      <c r="F155" s="58">
        <v>70</v>
      </c>
      <c r="G155" s="28" t="s">
        <v>307</v>
      </c>
      <c r="H155" s="39" t="s">
        <v>24</v>
      </c>
      <c r="I155" s="39" t="s">
        <v>62</v>
      </c>
      <c r="J155" s="1"/>
    </row>
    <row r="156" spans="1:10">
      <c r="A156" s="69" t="s">
        <v>266</v>
      </c>
      <c r="B156" s="70"/>
      <c r="C156" s="70"/>
      <c r="D156" s="70"/>
      <c r="E156" s="70"/>
      <c r="F156" s="70"/>
      <c r="G156" s="70"/>
      <c r="H156" s="70"/>
      <c r="I156" s="70"/>
      <c r="J156" s="70"/>
    </row>
    <row r="157" spans="1:10">
      <c r="A157" s="39">
        <v>14</v>
      </c>
      <c r="B157" s="1" t="s">
        <v>29</v>
      </c>
      <c r="C157" s="1"/>
      <c r="D157" s="39">
        <v>0</v>
      </c>
      <c r="E157" s="39">
        <v>10</v>
      </c>
      <c r="F157" s="58">
        <v>70</v>
      </c>
      <c r="G157" s="441" t="s">
        <v>421</v>
      </c>
      <c r="H157" s="442" t="s">
        <v>24</v>
      </c>
      <c r="I157" s="442" t="s">
        <v>104</v>
      </c>
      <c r="J157" s="443" t="s">
        <v>160</v>
      </c>
    </row>
    <row r="158" spans="1:10">
      <c r="A158" s="39">
        <f>A157+1</f>
        <v>15</v>
      </c>
      <c r="B158" s="1" t="s">
        <v>195</v>
      </c>
      <c r="C158" s="1"/>
      <c r="D158" s="39">
        <v>0</v>
      </c>
      <c r="E158" s="39">
        <v>30</v>
      </c>
      <c r="F158" s="58">
        <v>70</v>
      </c>
      <c r="G158" s="441"/>
      <c r="H158" s="442"/>
      <c r="I158" s="442"/>
      <c r="J158" s="443"/>
    </row>
    <row r="159" spans="1:10" ht="36">
      <c r="A159" s="39">
        <f>1+A158</f>
        <v>16</v>
      </c>
      <c r="B159" s="1" t="s">
        <v>191</v>
      </c>
      <c r="C159" s="1"/>
      <c r="D159" s="39">
        <v>0</v>
      </c>
      <c r="E159" s="39">
        <v>90</v>
      </c>
      <c r="F159" s="58">
        <v>70</v>
      </c>
      <c r="G159" s="441"/>
      <c r="H159" s="442"/>
      <c r="I159" s="442"/>
      <c r="J159" s="443"/>
    </row>
    <row r="160" spans="1:10">
      <c r="A160" s="39">
        <f>1+A159</f>
        <v>17</v>
      </c>
      <c r="B160" s="1" t="s">
        <v>196</v>
      </c>
      <c r="C160" s="1"/>
      <c r="D160" s="39">
        <v>0</v>
      </c>
      <c r="E160" s="39">
        <v>15</v>
      </c>
      <c r="F160" s="58">
        <v>70</v>
      </c>
      <c r="G160" s="441"/>
      <c r="H160" s="442"/>
      <c r="I160" s="442"/>
      <c r="J160" s="443"/>
    </row>
    <row r="161" spans="1:10" ht="72">
      <c r="A161" s="8" t="s">
        <v>288</v>
      </c>
      <c r="B161" s="7" t="s">
        <v>287</v>
      </c>
      <c r="C161" s="3" t="s">
        <v>245</v>
      </c>
      <c r="D161" s="38"/>
      <c r="E161" s="38"/>
      <c r="F161" s="38"/>
      <c r="G161" s="3"/>
      <c r="H161" s="38"/>
      <c r="I161" s="38"/>
      <c r="J161" s="3" t="s">
        <v>246</v>
      </c>
    </row>
    <row r="162" spans="1:10">
      <c r="A162" s="69" t="s">
        <v>267</v>
      </c>
      <c r="B162" s="70"/>
      <c r="C162" s="70"/>
      <c r="D162" s="70"/>
      <c r="E162" s="70"/>
      <c r="F162" s="70"/>
      <c r="G162" s="70"/>
      <c r="H162" s="70"/>
      <c r="I162" s="70"/>
      <c r="J162" s="70"/>
    </row>
    <row r="163" spans="1:10" ht="36">
      <c r="A163" s="39">
        <v>1</v>
      </c>
      <c r="B163" s="1" t="s">
        <v>185</v>
      </c>
      <c r="C163" s="39"/>
      <c r="D163" s="16">
        <v>20</v>
      </c>
      <c r="E163" s="39">
        <v>0</v>
      </c>
      <c r="F163" s="37">
        <v>35</v>
      </c>
      <c r="G163" s="25" t="s">
        <v>308</v>
      </c>
      <c r="H163" s="39" t="s">
        <v>24</v>
      </c>
      <c r="I163" s="39" t="s">
        <v>62</v>
      </c>
      <c r="J163" s="25"/>
    </row>
    <row r="164" spans="1:10" ht="36">
      <c r="A164" s="39">
        <f>1+A163</f>
        <v>2</v>
      </c>
      <c r="B164" s="1" t="s">
        <v>186</v>
      </c>
      <c r="C164" s="39"/>
      <c r="D164" s="16">
        <v>30</v>
      </c>
      <c r="E164" s="39">
        <v>0</v>
      </c>
      <c r="F164" s="37">
        <v>35</v>
      </c>
      <c r="G164" s="25" t="s">
        <v>309</v>
      </c>
      <c r="H164" s="39" t="s">
        <v>24</v>
      </c>
      <c r="I164" s="39" t="s">
        <v>62</v>
      </c>
      <c r="J164" s="25"/>
    </row>
    <row r="165" spans="1:10" ht="36">
      <c r="A165" s="39">
        <f>1+A164</f>
        <v>3</v>
      </c>
      <c r="B165" s="1" t="s">
        <v>191</v>
      </c>
      <c r="C165" s="59" t="s">
        <v>168</v>
      </c>
      <c r="D165" s="16">
        <v>90</v>
      </c>
      <c r="E165" s="39">
        <v>0</v>
      </c>
      <c r="F165" s="37">
        <v>35</v>
      </c>
      <c r="G165" s="25" t="s">
        <v>310</v>
      </c>
      <c r="H165" s="39" t="s">
        <v>24</v>
      </c>
      <c r="I165" s="39" t="s">
        <v>62</v>
      </c>
      <c r="J165" s="25"/>
    </row>
    <row r="166" spans="1:10">
      <c r="A166" s="69" t="s">
        <v>268</v>
      </c>
      <c r="B166" s="70"/>
      <c r="C166" s="70"/>
      <c r="D166" s="70"/>
      <c r="E166" s="70"/>
      <c r="F166" s="70"/>
      <c r="G166" s="70"/>
      <c r="H166" s="70"/>
      <c r="I166" s="70"/>
      <c r="J166" s="70"/>
    </row>
    <row r="167" spans="1:10" ht="36">
      <c r="A167" s="39">
        <v>4</v>
      </c>
      <c r="B167" s="1" t="s">
        <v>370</v>
      </c>
      <c r="C167" s="39"/>
      <c r="D167" s="16">
        <v>5</v>
      </c>
      <c r="E167" s="39">
        <v>0</v>
      </c>
      <c r="F167" s="39">
        <v>71</v>
      </c>
      <c r="G167" s="28" t="s">
        <v>311</v>
      </c>
      <c r="H167" s="39" t="s">
        <v>24</v>
      </c>
      <c r="I167" s="39" t="s">
        <v>62</v>
      </c>
      <c r="J167" s="1"/>
    </row>
    <row r="168" spans="1:10" ht="36">
      <c r="A168" s="39">
        <f>A167+1</f>
        <v>5</v>
      </c>
      <c r="B168" s="1" t="s">
        <v>186</v>
      </c>
      <c r="C168" s="39"/>
      <c r="D168" s="16">
        <v>15</v>
      </c>
      <c r="E168" s="39">
        <v>0</v>
      </c>
      <c r="F168" s="39">
        <v>71</v>
      </c>
      <c r="G168" s="28" t="s">
        <v>312</v>
      </c>
      <c r="H168" s="39" t="s">
        <v>24</v>
      </c>
      <c r="I168" s="39" t="s">
        <v>62</v>
      </c>
      <c r="J168" s="1"/>
    </row>
    <row r="169" spans="1:10" ht="36">
      <c r="A169" s="39">
        <f t="shared" ref="A169:A177" si="7">A168+1</f>
        <v>6</v>
      </c>
      <c r="B169" s="1" t="s">
        <v>197</v>
      </c>
      <c r="C169" s="39"/>
      <c r="D169" s="16">
        <v>60</v>
      </c>
      <c r="E169" s="39">
        <v>0</v>
      </c>
      <c r="F169" s="39">
        <v>71</v>
      </c>
      <c r="G169" s="28" t="s">
        <v>313</v>
      </c>
      <c r="H169" s="39" t="s">
        <v>24</v>
      </c>
      <c r="I169" s="39" t="s">
        <v>62</v>
      </c>
      <c r="J169" s="20"/>
    </row>
    <row r="170" spans="1:10" ht="36">
      <c r="A170" s="39">
        <f t="shared" si="7"/>
        <v>7</v>
      </c>
      <c r="B170" s="1" t="s">
        <v>198</v>
      </c>
      <c r="C170" s="39"/>
      <c r="D170" s="16">
        <v>5</v>
      </c>
      <c r="E170" s="39">
        <v>0</v>
      </c>
      <c r="F170" s="39">
        <v>71</v>
      </c>
      <c r="G170" s="28" t="s">
        <v>314</v>
      </c>
      <c r="H170" s="39" t="s">
        <v>24</v>
      </c>
      <c r="I170" s="39" t="s">
        <v>62</v>
      </c>
      <c r="J170" s="1"/>
    </row>
    <row r="171" spans="1:10" ht="36">
      <c r="A171" s="39">
        <f t="shared" si="7"/>
        <v>8</v>
      </c>
      <c r="B171" s="1" t="s">
        <v>199</v>
      </c>
      <c r="C171" s="39"/>
      <c r="D171" s="16">
        <v>90</v>
      </c>
      <c r="E171" s="39">
        <v>0</v>
      </c>
      <c r="F171" s="39">
        <v>71</v>
      </c>
      <c r="G171" s="28" t="s">
        <v>315</v>
      </c>
      <c r="H171" s="39" t="s">
        <v>24</v>
      </c>
      <c r="I171" s="39" t="s">
        <v>62</v>
      </c>
      <c r="J171" s="1"/>
    </row>
    <row r="172" spans="1:10" ht="36">
      <c r="A172" s="39">
        <f t="shared" si="7"/>
        <v>9</v>
      </c>
      <c r="B172" s="1" t="s">
        <v>200</v>
      </c>
      <c r="C172" s="39"/>
      <c r="D172" s="16">
        <v>90</v>
      </c>
      <c r="E172" s="39">
        <v>0</v>
      </c>
      <c r="F172" s="39">
        <v>71</v>
      </c>
      <c r="G172" s="28" t="s">
        <v>316</v>
      </c>
      <c r="H172" s="39" t="s">
        <v>24</v>
      </c>
      <c r="I172" s="39" t="s">
        <v>62</v>
      </c>
      <c r="J172" s="1"/>
    </row>
    <row r="173" spans="1:10" ht="36">
      <c r="A173" s="39">
        <f t="shared" si="7"/>
        <v>10</v>
      </c>
      <c r="B173" s="1" t="s">
        <v>201</v>
      </c>
      <c r="C173" s="1"/>
      <c r="D173" s="16">
        <v>120</v>
      </c>
      <c r="E173" s="39">
        <v>0</v>
      </c>
      <c r="F173" s="39">
        <v>71</v>
      </c>
      <c r="G173" s="28" t="s">
        <v>317</v>
      </c>
      <c r="H173" s="39" t="s">
        <v>24</v>
      </c>
      <c r="I173" s="39" t="s">
        <v>62</v>
      </c>
      <c r="J173" s="1"/>
    </row>
    <row r="174" spans="1:10" ht="36.5" thickBot="1">
      <c r="A174" s="51">
        <f t="shared" si="7"/>
        <v>11</v>
      </c>
      <c r="B174" s="52" t="s">
        <v>202</v>
      </c>
      <c r="C174" s="51"/>
      <c r="D174" s="65">
        <v>120</v>
      </c>
      <c r="E174" s="51">
        <v>0</v>
      </c>
      <c r="F174" s="51">
        <v>71</v>
      </c>
      <c r="G174" s="54" t="s">
        <v>318</v>
      </c>
      <c r="H174" s="51" t="s">
        <v>24</v>
      </c>
      <c r="I174" s="51" t="s">
        <v>62</v>
      </c>
      <c r="J174" s="57"/>
    </row>
    <row r="175" spans="1:10" ht="36">
      <c r="A175" s="38">
        <f t="shared" si="7"/>
        <v>12</v>
      </c>
      <c r="B175" s="3" t="s">
        <v>203</v>
      </c>
      <c r="C175" s="38"/>
      <c r="D175" s="63">
        <v>60</v>
      </c>
      <c r="E175" s="38">
        <v>0</v>
      </c>
      <c r="F175" s="38">
        <v>72</v>
      </c>
      <c r="G175" s="64" t="s">
        <v>319</v>
      </c>
      <c r="H175" s="38" t="s">
        <v>24</v>
      </c>
      <c r="I175" s="38" t="s">
        <v>62</v>
      </c>
      <c r="J175" s="3"/>
    </row>
    <row r="176" spans="1:10" ht="36">
      <c r="A176" s="39">
        <f t="shared" si="7"/>
        <v>13</v>
      </c>
      <c r="B176" s="1" t="s">
        <v>204</v>
      </c>
      <c r="C176" s="39"/>
      <c r="D176" s="16">
        <v>60</v>
      </c>
      <c r="E176" s="39">
        <v>0</v>
      </c>
      <c r="F176" s="39">
        <v>72</v>
      </c>
      <c r="G176" s="28" t="s">
        <v>320</v>
      </c>
      <c r="H176" s="39" t="s">
        <v>24</v>
      </c>
      <c r="I176" s="39" t="s">
        <v>62</v>
      </c>
      <c r="J176" s="1"/>
    </row>
    <row r="177" spans="1:10" ht="36">
      <c r="A177" s="39">
        <f t="shared" si="7"/>
        <v>14</v>
      </c>
      <c r="B177" s="1" t="s">
        <v>270</v>
      </c>
      <c r="C177" s="39" t="s">
        <v>248</v>
      </c>
      <c r="D177" s="16">
        <v>60</v>
      </c>
      <c r="E177" s="39">
        <v>0</v>
      </c>
      <c r="F177" s="39">
        <v>72</v>
      </c>
      <c r="G177" s="28" t="s">
        <v>321</v>
      </c>
      <c r="H177" s="39" t="s">
        <v>24</v>
      </c>
      <c r="I177" s="39" t="s">
        <v>62</v>
      </c>
      <c r="J177" s="1"/>
    </row>
    <row r="178" spans="1:10">
      <c r="A178" s="69" t="s">
        <v>269</v>
      </c>
      <c r="B178" s="70"/>
      <c r="C178" s="70"/>
      <c r="D178" s="70"/>
      <c r="E178" s="70"/>
      <c r="F178" s="70"/>
      <c r="G178" s="70"/>
      <c r="H178" s="70"/>
      <c r="I178" s="70"/>
      <c r="J178" s="70"/>
    </row>
    <row r="179" spans="1:10">
      <c r="A179" s="39">
        <v>15</v>
      </c>
      <c r="B179" s="1" t="s">
        <v>29</v>
      </c>
      <c r="C179" s="1"/>
      <c r="D179" s="39">
        <v>0</v>
      </c>
      <c r="E179" s="39">
        <v>10</v>
      </c>
      <c r="F179" s="39">
        <v>72</v>
      </c>
      <c r="G179" s="432" t="s">
        <v>422</v>
      </c>
      <c r="H179" s="435" t="s">
        <v>24</v>
      </c>
      <c r="I179" s="435" t="s">
        <v>104</v>
      </c>
      <c r="J179" s="438" t="s">
        <v>160</v>
      </c>
    </row>
    <row r="180" spans="1:10">
      <c r="A180" s="39">
        <f>1+A179</f>
        <v>16</v>
      </c>
      <c r="B180" s="1" t="s">
        <v>195</v>
      </c>
      <c r="C180" s="1"/>
      <c r="D180" s="39">
        <v>0</v>
      </c>
      <c r="E180" s="39">
        <v>30</v>
      </c>
      <c r="F180" s="39">
        <v>72</v>
      </c>
      <c r="G180" s="433"/>
      <c r="H180" s="436"/>
      <c r="I180" s="436"/>
      <c r="J180" s="439"/>
    </row>
    <row r="181" spans="1:10">
      <c r="A181" s="39">
        <f>1+A180</f>
        <v>17</v>
      </c>
      <c r="B181" s="1" t="s">
        <v>205</v>
      </c>
      <c r="C181" s="1"/>
      <c r="D181" s="39">
        <v>0</v>
      </c>
      <c r="E181" s="39">
        <v>30</v>
      </c>
      <c r="F181" s="39">
        <v>72</v>
      </c>
      <c r="G181" s="433"/>
      <c r="H181" s="436"/>
      <c r="I181" s="436"/>
      <c r="J181" s="439"/>
    </row>
    <row r="182" spans="1:10">
      <c r="A182" s="39">
        <f>1+A181</f>
        <v>18</v>
      </c>
      <c r="B182" s="1" t="s">
        <v>206</v>
      </c>
      <c r="C182" s="1"/>
      <c r="D182" s="39">
        <v>0</v>
      </c>
      <c r="E182" s="39">
        <v>30</v>
      </c>
      <c r="F182" s="39">
        <v>72</v>
      </c>
      <c r="G182" s="433"/>
      <c r="H182" s="436"/>
      <c r="I182" s="436"/>
      <c r="J182" s="439"/>
    </row>
    <row r="183" spans="1:10">
      <c r="A183" s="39">
        <f>1+A182</f>
        <v>19</v>
      </c>
      <c r="B183" s="1" t="s">
        <v>196</v>
      </c>
      <c r="C183" s="1"/>
      <c r="D183" s="39">
        <v>0</v>
      </c>
      <c r="E183" s="39">
        <v>15</v>
      </c>
      <c r="F183" s="39">
        <v>72</v>
      </c>
      <c r="G183" s="433"/>
      <c r="H183" s="436"/>
      <c r="I183" s="436"/>
      <c r="J183" s="439"/>
    </row>
    <row r="184" spans="1:10" ht="36">
      <c r="A184" s="39">
        <f>1+A183</f>
        <v>20</v>
      </c>
      <c r="B184" s="1" t="s">
        <v>271</v>
      </c>
      <c r="C184" s="39" t="s">
        <v>248</v>
      </c>
      <c r="D184" s="39">
        <v>0</v>
      </c>
      <c r="E184" s="39">
        <v>30</v>
      </c>
      <c r="F184" s="39">
        <v>72</v>
      </c>
      <c r="G184" s="434"/>
      <c r="H184" s="437"/>
      <c r="I184" s="437"/>
      <c r="J184" s="440"/>
    </row>
    <row r="185" spans="1:10" ht="72">
      <c r="A185" s="8" t="s">
        <v>290</v>
      </c>
      <c r="B185" s="7" t="s">
        <v>289</v>
      </c>
      <c r="C185" s="3" t="s">
        <v>245</v>
      </c>
      <c r="D185" s="38"/>
      <c r="E185" s="38"/>
      <c r="F185" s="38"/>
      <c r="G185" s="3"/>
      <c r="H185" s="38"/>
      <c r="I185" s="38"/>
      <c r="J185" s="3" t="s">
        <v>246</v>
      </c>
    </row>
    <row r="186" spans="1:10">
      <c r="A186" s="69" t="s">
        <v>272</v>
      </c>
      <c r="B186" s="70"/>
      <c r="C186" s="70"/>
      <c r="D186" s="70"/>
      <c r="E186" s="70"/>
      <c r="F186" s="70"/>
      <c r="G186" s="70"/>
      <c r="H186" s="70"/>
      <c r="I186" s="70"/>
      <c r="J186" s="70"/>
    </row>
    <row r="187" spans="1:10" ht="36">
      <c r="A187" s="39">
        <v>1</v>
      </c>
      <c r="B187" s="1" t="s">
        <v>185</v>
      </c>
      <c r="C187" s="39"/>
      <c r="D187" s="16">
        <v>20</v>
      </c>
      <c r="E187" s="39">
        <v>0</v>
      </c>
      <c r="F187" s="39">
        <v>36</v>
      </c>
      <c r="G187" s="25" t="s">
        <v>322</v>
      </c>
      <c r="H187" s="39" t="s">
        <v>24</v>
      </c>
      <c r="I187" s="39" t="s">
        <v>62</v>
      </c>
      <c r="J187" s="1"/>
    </row>
    <row r="188" spans="1:10" ht="36">
      <c r="A188" s="39">
        <f>1+A187</f>
        <v>2</v>
      </c>
      <c r="B188" s="1" t="s">
        <v>186</v>
      </c>
      <c r="C188" s="39"/>
      <c r="D188" s="16">
        <v>30</v>
      </c>
      <c r="E188" s="39">
        <v>0</v>
      </c>
      <c r="F188" s="39">
        <v>36</v>
      </c>
      <c r="G188" s="25" t="s">
        <v>323</v>
      </c>
      <c r="H188" s="39" t="s">
        <v>24</v>
      </c>
      <c r="I188" s="39" t="s">
        <v>62</v>
      </c>
      <c r="J188" s="1"/>
    </row>
    <row r="189" spans="1:10" ht="36">
      <c r="A189" s="39">
        <f>1+A188</f>
        <v>3</v>
      </c>
      <c r="B189" s="33" t="s">
        <v>271</v>
      </c>
      <c r="C189" s="59" t="s">
        <v>168</v>
      </c>
      <c r="D189" s="34">
        <v>30</v>
      </c>
      <c r="E189" s="32">
        <v>0</v>
      </c>
      <c r="F189" s="32">
        <v>36</v>
      </c>
      <c r="G189" s="35" t="s">
        <v>324</v>
      </c>
      <c r="H189" s="32" t="s">
        <v>24</v>
      </c>
      <c r="I189" s="32" t="s">
        <v>62</v>
      </c>
      <c r="J189" s="1"/>
    </row>
    <row r="190" spans="1:10">
      <c r="A190" s="69" t="s">
        <v>274</v>
      </c>
      <c r="B190" s="70"/>
      <c r="C190" s="70"/>
      <c r="D190" s="70"/>
      <c r="E190" s="70"/>
      <c r="F190" s="70"/>
      <c r="G190" s="70"/>
      <c r="H190" s="70"/>
      <c r="I190" s="70"/>
      <c r="J190" s="70"/>
    </row>
    <row r="191" spans="1:10" ht="36">
      <c r="A191" s="39">
        <v>4</v>
      </c>
      <c r="B191" s="1" t="s">
        <v>370</v>
      </c>
      <c r="C191" s="39"/>
      <c r="D191" s="16">
        <v>5</v>
      </c>
      <c r="E191" s="39">
        <v>0</v>
      </c>
      <c r="F191" s="39">
        <v>72</v>
      </c>
      <c r="G191" s="28" t="s">
        <v>424</v>
      </c>
      <c r="H191" s="39" t="s">
        <v>24</v>
      </c>
      <c r="I191" s="39" t="s">
        <v>62</v>
      </c>
      <c r="J191" s="1"/>
    </row>
    <row r="192" spans="1:10" ht="36">
      <c r="A192" s="39">
        <f>A191+1</f>
        <v>5</v>
      </c>
      <c r="B192" s="1" t="s">
        <v>186</v>
      </c>
      <c r="C192" s="39"/>
      <c r="D192" s="16">
        <v>15</v>
      </c>
      <c r="E192" s="39">
        <v>0</v>
      </c>
      <c r="F192" s="39">
        <v>72</v>
      </c>
      <c r="G192" s="28" t="s">
        <v>325</v>
      </c>
      <c r="H192" s="39" t="s">
        <v>24</v>
      </c>
      <c r="I192" s="39" t="s">
        <v>62</v>
      </c>
      <c r="J192" s="1"/>
    </row>
    <row r="193" spans="1:10" ht="36">
      <c r="A193" s="39">
        <f t="shared" ref="A193:A200" si="8">A192+1</f>
        <v>6</v>
      </c>
      <c r="B193" s="1" t="s">
        <v>207</v>
      </c>
      <c r="C193" s="39"/>
      <c r="D193" s="16">
        <v>60</v>
      </c>
      <c r="E193" s="39">
        <v>0</v>
      </c>
      <c r="F193" s="39">
        <v>72</v>
      </c>
      <c r="G193" s="28" t="s">
        <v>326</v>
      </c>
      <c r="H193" s="39" t="s">
        <v>24</v>
      </c>
      <c r="I193" s="39" t="s">
        <v>62</v>
      </c>
      <c r="J193" s="20"/>
    </row>
    <row r="194" spans="1:10" ht="36">
      <c r="A194" s="39">
        <f t="shared" si="8"/>
        <v>7</v>
      </c>
      <c r="B194" s="1" t="s">
        <v>208</v>
      </c>
      <c r="C194" s="39"/>
      <c r="D194" s="16">
        <v>60</v>
      </c>
      <c r="E194" s="39">
        <v>0</v>
      </c>
      <c r="F194" s="39">
        <v>72</v>
      </c>
      <c r="G194" s="28" t="s">
        <v>327</v>
      </c>
      <c r="H194" s="39" t="s">
        <v>24</v>
      </c>
      <c r="I194" s="39" t="s">
        <v>62</v>
      </c>
      <c r="J194" s="1"/>
    </row>
    <row r="195" spans="1:10" ht="36.5" thickBot="1">
      <c r="A195" s="51">
        <f t="shared" si="8"/>
        <v>8</v>
      </c>
      <c r="B195" s="52" t="s">
        <v>209</v>
      </c>
      <c r="C195" s="51"/>
      <c r="D195" s="65">
        <v>120</v>
      </c>
      <c r="E195" s="51">
        <v>0</v>
      </c>
      <c r="F195" s="51">
        <v>72</v>
      </c>
      <c r="G195" s="54" t="s">
        <v>328</v>
      </c>
      <c r="H195" s="51" t="s">
        <v>24</v>
      </c>
      <c r="I195" s="51" t="s">
        <v>62</v>
      </c>
      <c r="J195" s="52"/>
    </row>
    <row r="196" spans="1:10" ht="36">
      <c r="A196" s="38">
        <f t="shared" si="8"/>
        <v>9</v>
      </c>
      <c r="B196" s="3" t="s">
        <v>210</v>
      </c>
      <c r="C196" s="38"/>
      <c r="D196" s="63">
        <v>120</v>
      </c>
      <c r="E196" s="38">
        <v>0</v>
      </c>
      <c r="F196" s="38">
        <v>73</v>
      </c>
      <c r="G196" s="64" t="s">
        <v>329</v>
      </c>
      <c r="H196" s="38" t="s">
        <v>24</v>
      </c>
      <c r="I196" s="38" t="s">
        <v>62</v>
      </c>
      <c r="J196" s="3"/>
    </row>
    <row r="197" spans="1:10" ht="36">
      <c r="A197" s="39">
        <f t="shared" si="8"/>
        <v>10</v>
      </c>
      <c r="B197" s="1" t="s">
        <v>209</v>
      </c>
      <c r="C197" s="1"/>
      <c r="D197" s="16">
        <v>120</v>
      </c>
      <c r="E197" s="39">
        <v>0</v>
      </c>
      <c r="F197" s="38">
        <v>73</v>
      </c>
      <c r="G197" s="28" t="s">
        <v>330</v>
      </c>
      <c r="H197" s="39" t="s">
        <v>24</v>
      </c>
      <c r="I197" s="39" t="s">
        <v>62</v>
      </c>
      <c r="J197" s="1"/>
    </row>
    <row r="198" spans="1:10" ht="36">
      <c r="A198" s="39">
        <f t="shared" si="8"/>
        <v>11</v>
      </c>
      <c r="B198" s="1" t="s">
        <v>211</v>
      </c>
      <c r="C198" s="39"/>
      <c r="D198" s="16">
        <v>60</v>
      </c>
      <c r="E198" s="39">
        <v>0</v>
      </c>
      <c r="F198" s="38">
        <v>73</v>
      </c>
      <c r="G198" s="28" t="s">
        <v>331</v>
      </c>
      <c r="H198" s="39" t="s">
        <v>24</v>
      </c>
      <c r="I198" s="39" t="s">
        <v>62</v>
      </c>
      <c r="J198" s="1"/>
    </row>
    <row r="199" spans="1:10" ht="36">
      <c r="A199" s="39">
        <f t="shared" si="8"/>
        <v>12</v>
      </c>
      <c r="B199" s="1" t="s">
        <v>212</v>
      </c>
      <c r="C199" s="39"/>
      <c r="D199" s="16">
        <v>60</v>
      </c>
      <c r="E199" s="39">
        <v>0</v>
      </c>
      <c r="F199" s="38">
        <v>73</v>
      </c>
      <c r="G199" s="28" t="s">
        <v>332</v>
      </c>
      <c r="H199" s="39" t="s">
        <v>24</v>
      </c>
      <c r="I199" s="39" t="s">
        <v>62</v>
      </c>
      <c r="J199" s="20"/>
    </row>
    <row r="200" spans="1:10" ht="36">
      <c r="A200" s="39">
        <f t="shared" si="8"/>
        <v>13</v>
      </c>
      <c r="B200" s="1" t="s">
        <v>213</v>
      </c>
      <c r="C200" s="1" t="s">
        <v>168</v>
      </c>
      <c r="D200" s="16">
        <v>120</v>
      </c>
      <c r="E200" s="39">
        <v>0</v>
      </c>
      <c r="F200" s="38">
        <v>73</v>
      </c>
      <c r="G200" s="28" t="s">
        <v>333</v>
      </c>
      <c r="H200" s="39" t="s">
        <v>24</v>
      </c>
      <c r="I200" s="39" t="s">
        <v>62</v>
      </c>
      <c r="J200" s="1"/>
    </row>
    <row r="201" spans="1:10">
      <c r="A201" s="69" t="s">
        <v>273</v>
      </c>
      <c r="B201" s="70"/>
      <c r="C201" s="70"/>
      <c r="D201" s="70"/>
      <c r="E201" s="70"/>
      <c r="F201" s="70"/>
      <c r="G201" s="70"/>
      <c r="H201" s="70"/>
      <c r="I201" s="70"/>
      <c r="J201" s="70"/>
    </row>
    <row r="202" spans="1:10">
      <c r="A202" s="39">
        <v>14</v>
      </c>
      <c r="B202" s="1" t="s">
        <v>29</v>
      </c>
      <c r="C202" s="1"/>
      <c r="D202" s="39">
        <v>0</v>
      </c>
      <c r="E202" s="39">
        <v>10</v>
      </c>
      <c r="F202" s="39">
        <v>73</v>
      </c>
      <c r="G202" s="441" t="s">
        <v>423</v>
      </c>
      <c r="H202" s="442" t="s">
        <v>24</v>
      </c>
      <c r="I202" s="442" t="s">
        <v>104</v>
      </c>
      <c r="J202" s="443" t="s">
        <v>160</v>
      </c>
    </row>
    <row r="203" spans="1:10">
      <c r="A203" s="39">
        <f>1+A202</f>
        <v>15</v>
      </c>
      <c r="B203" s="1" t="s">
        <v>195</v>
      </c>
      <c r="C203" s="1"/>
      <c r="D203" s="39">
        <v>0</v>
      </c>
      <c r="E203" s="39">
        <v>60</v>
      </c>
      <c r="F203" s="39">
        <v>73</v>
      </c>
      <c r="G203" s="441"/>
      <c r="H203" s="442"/>
      <c r="I203" s="442"/>
      <c r="J203" s="443"/>
    </row>
    <row r="204" spans="1:10" ht="36">
      <c r="A204" s="39">
        <f>1+A203</f>
        <v>16</v>
      </c>
      <c r="B204" s="1" t="s">
        <v>213</v>
      </c>
      <c r="C204" s="1"/>
      <c r="D204" s="39">
        <v>0</v>
      </c>
      <c r="E204" s="39">
        <v>120</v>
      </c>
      <c r="F204" s="39">
        <v>73</v>
      </c>
      <c r="G204" s="441"/>
      <c r="H204" s="442"/>
      <c r="I204" s="442"/>
      <c r="J204" s="443"/>
    </row>
    <row r="205" spans="1:10">
      <c r="A205" s="39">
        <f>1+A204</f>
        <v>17</v>
      </c>
      <c r="B205" s="1" t="s">
        <v>196</v>
      </c>
      <c r="C205" s="1"/>
      <c r="D205" s="39">
        <v>0</v>
      </c>
      <c r="E205" s="39">
        <v>10</v>
      </c>
      <c r="F205" s="39">
        <v>73</v>
      </c>
      <c r="G205" s="441"/>
      <c r="H205" s="442"/>
      <c r="I205" s="442"/>
      <c r="J205" s="443"/>
    </row>
    <row r="206" spans="1:10" ht="72">
      <c r="A206" s="8" t="s">
        <v>292</v>
      </c>
      <c r="B206" s="7" t="s">
        <v>291</v>
      </c>
      <c r="C206" s="3" t="s">
        <v>245</v>
      </c>
      <c r="D206" s="38"/>
      <c r="E206" s="38"/>
      <c r="F206" s="38"/>
      <c r="G206" s="3"/>
      <c r="H206" s="38"/>
      <c r="I206" s="38"/>
      <c r="J206" s="3" t="s">
        <v>246</v>
      </c>
    </row>
    <row r="207" spans="1:10">
      <c r="A207" s="69" t="s">
        <v>275</v>
      </c>
      <c r="B207" s="70"/>
      <c r="C207" s="70"/>
      <c r="D207" s="70"/>
      <c r="E207" s="70"/>
      <c r="F207" s="70"/>
      <c r="G207" s="70"/>
      <c r="H207" s="70"/>
      <c r="I207" s="70"/>
      <c r="J207" s="70"/>
    </row>
    <row r="208" spans="1:10" ht="36">
      <c r="A208" s="39">
        <v>1</v>
      </c>
      <c r="B208" s="1" t="s">
        <v>25</v>
      </c>
      <c r="C208" s="39"/>
      <c r="D208" s="16">
        <v>20</v>
      </c>
      <c r="E208" s="39">
        <v>0</v>
      </c>
      <c r="F208" s="39">
        <v>36</v>
      </c>
      <c r="G208" s="25" t="s">
        <v>334</v>
      </c>
      <c r="H208" s="39" t="s">
        <v>24</v>
      </c>
      <c r="I208" s="39" t="s">
        <v>62</v>
      </c>
      <c r="J208" s="1"/>
    </row>
    <row r="209" spans="1:10" ht="36">
      <c r="A209" s="39">
        <f>1+A208</f>
        <v>2</v>
      </c>
      <c r="B209" s="1" t="s">
        <v>214</v>
      </c>
      <c r="C209" s="39"/>
      <c r="D209" s="16">
        <v>30</v>
      </c>
      <c r="E209" s="39">
        <v>0</v>
      </c>
      <c r="F209" s="39">
        <v>36</v>
      </c>
      <c r="G209" s="25" t="s">
        <v>335</v>
      </c>
      <c r="H209" s="39" t="s">
        <v>24</v>
      </c>
      <c r="I209" s="39" t="s">
        <v>62</v>
      </c>
      <c r="J209" s="1"/>
    </row>
    <row r="210" spans="1:10" ht="36">
      <c r="A210" s="39">
        <f>1+A209</f>
        <v>3</v>
      </c>
      <c r="B210" s="1" t="s">
        <v>215</v>
      </c>
      <c r="C210" s="39"/>
      <c r="D210" s="16">
        <v>40</v>
      </c>
      <c r="E210" s="39">
        <v>0</v>
      </c>
      <c r="F210" s="39">
        <v>36</v>
      </c>
      <c r="G210" s="25" t="s">
        <v>336</v>
      </c>
      <c r="H210" s="39" t="s">
        <v>24</v>
      </c>
      <c r="I210" s="39" t="s">
        <v>62</v>
      </c>
      <c r="J210" s="1"/>
    </row>
    <row r="211" spans="1:10">
      <c r="A211" s="69" t="s">
        <v>277</v>
      </c>
      <c r="B211" s="70"/>
      <c r="C211" s="70"/>
      <c r="D211" s="70"/>
      <c r="E211" s="70"/>
      <c r="F211" s="70"/>
      <c r="G211" s="70"/>
      <c r="H211" s="70"/>
      <c r="I211" s="70"/>
      <c r="J211" s="70"/>
    </row>
    <row r="212" spans="1:10" ht="36">
      <c r="A212" s="39">
        <v>4</v>
      </c>
      <c r="B212" s="1" t="s">
        <v>370</v>
      </c>
      <c r="C212" s="39"/>
      <c r="D212" s="16">
        <v>5</v>
      </c>
      <c r="E212" s="39">
        <v>0</v>
      </c>
      <c r="F212" s="39">
        <v>74</v>
      </c>
      <c r="G212" s="28" t="s">
        <v>347</v>
      </c>
      <c r="H212" s="39" t="s">
        <v>24</v>
      </c>
      <c r="I212" s="39" t="s">
        <v>62</v>
      </c>
      <c r="J212" s="1"/>
    </row>
    <row r="213" spans="1:10" ht="36">
      <c r="A213" s="39">
        <f>A212+1</f>
        <v>5</v>
      </c>
      <c r="B213" s="1" t="s">
        <v>186</v>
      </c>
      <c r="C213" s="39"/>
      <c r="D213" s="16">
        <v>15</v>
      </c>
      <c r="E213" s="39">
        <v>0</v>
      </c>
      <c r="F213" s="39">
        <v>74</v>
      </c>
      <c r="G213" s="28" t="s">
        <v>337</v>
      </c>
      <c r="H213" s="39" t="s">
        <v>24</v>
      </c>
      <c r="I213" s="39" t="s">
        <v>62</v>
      </c>
      <c r="J213" s="1"/>
    </row>
    <row r="214" spans="1:10" ht="36">
      <c r="A214" s="39">
        <f t="shared" ref="A214:A223" si="9">A213+1</f>
        <v>6</v>
      </c>
      <c r="B214" s="1" t="s">
        <v>197</v>
      </c>
      <c r="C214" s="39"/>
      <c r="D214" s="16">
        <v>120</v>
      </c>
      <c r="E214" s="39">
        <v>0</v>
      </c>
      <c r="F214" s="39">
        <v>74</v>
      </c>
      <c r="G214" s="28" t="s">
        <v>338</v>
      </c>
      <c r="H214" s="39" t="s">
        <v>24</v>
      </c>
      <c r="I214" s="39" t="s">
        <v>62</v>
      </c>
      <c r="J214" s="20"/>
    </row>
    <row r="215" spans="1:10" ht="36">
      <c r="A215" s="39">
        <f t="shared" si="9"/>
        <v>7</v>
      </c>
      <c r="B215" s="1" t="s">
        <v>198</v>
      </c>
      <c r="C215" s="39"/>
      <c r="D215" s="16">
        <v>6</v>
      </c>
      <c r="E215" s="39">
        <v>0</v>
      </c>
      <c r="F215" s="39">
        <v>74</v>
      </c>
      <c r="G215" s="28" t="s">
        <v>339</v>
      </c>
      <c r="H215" s="39" t="s">
        <v>24</v>
      </c>
      <c r="I215" s="39" t="s">
        <v>62</v>
      </c>
      <c r="J215" s="1"/>
    </row>
    <row r="216" spans="1:10" ht="36">
      <c r="A216" s="39">
        <f t="shared" si="9"/>
        <v>8</v>
      </c>
      <c r="B216" s="1" t="s">
        <v>216</v>
      </c>
      <c r="C216" s="39"/>
      <c r="D216" s="16">
        <v>90</v>
      </c>
      <c r="E216" s="39">
        <v>0</v>
      </c>
      <c r="F216" s="39">
        <v>74</v>
      </c>
      <c r="G216" s="28" t="s">
        <v>340</v>
      </c>
      <c r="H216" s="39" t="s">
        <v>24</v>
      </c>
      <c r="I216" s="39" t="s">
        <v>62</v>
      </c>
      <c r="J216" s="1"/>
    </row>
    <row r="217" spans="1:10" ht="36">
      <c r="A217" s="39">
        <f t="shared" si="9"/>
        <v>9</v>
      </c>
      <c r="B217" s="1" t="s">
        <v>217</v>
      </c>
      <c r="C217" s="39"/>
      <c r="D217" s="16">
        <v>90</v>
      </c>
      <c r="E217" s="39">
        <v>0</v>
      </c>
      <c r="F217" s="39">
        <v>74</v>
      </c>
      <c r="G217" s="28" t="s">
        <v>341</v>
      </c>
      <c r="H217" s="39" t="s">
        <v>24</v>
      </c>
      <c r="I217" s="39" t="s">
        <v>62</v>
      </c>
      <c r="J217" s="1"/>
    </row>
    <row r="218" spans="1:10" ht="36.5" thickBot="1">
      <c r="A218" s="51">
        <f t="shared" si="9"/>
        <v>10</v>
      </c>
      <c r="B218" s="52" t="s">
        <v>218</v>
      </c>
      <c r="C218" s="52"/>
      <c r="D218" s="65">
        <v>180</v>
      </c>
      <c r="E218" s="51">
        <v>0</v>
      </c>
      <c r="F218" s="51">
        <v>74</v>
      </c>
      <c r="G218" s="54" t="s">
        <v>342</v>
      </c>
      <c r="H218" s="51" t="s">
        <v>24</v>
      </c>
      <c r="I218" s="51" t="s">
        <v>62</v>
      </c>
      <c r="J218" s="52"/>
    </row>
    <row r="219" spans="1:10" ht="36">
      <c r="A219" s="38">
        <f t="shared" si="9"/>
        <v>11</v>
      </c>
      <c r="B219" s="3" t="s">
        <v>219</v>
      </c>
      <c r="C219" s="38"/>
      <c r="D219" s="63">
        <v>120</v>
      </c>
      <c r="E219" s="38">
        <v>0</v>
      </c>
      <c r="F219" s="38">
        <v>75</v>
      </c>
      <c r="G219" s="64" t="s">
        <v>343</v>
      </c>
      <c r="H219" s="38" t="s">
        <v>24</v>
      </c>
      <c r="I219" s="38" t="s">
        <v>62</v>
      </c>
      <c r="J219" s="3"/>
    </row>
    <row r="220" spans="1:10" ht="36">
      <c r="A220" s="39">
        <f t="shared" si="9"/>
        <v>12</v>
      </c>
      <c r="B220" s="1" t="s">
        <v>220</v>
      </c>
      <c r="C220" s="39"/>
      <c r="D220" s="16">
        <v>120</v>
      </c>
      <c r="E220" s="39">
        <v>0</v>
      </c>
      <c r="F220" s="38">
        <v>75</v>
      </c>
      <c r="G220" s="28" t="s">
        <v>344</v>
      </c>
      <c r="H220" s="39" t="s">
        <v>24</v>
      </c>
      <c r="I220" s="39" t="s">
        <v>62</v>
      </c>
      <c r="J220" s="1"/>
    </row>
    <row r="221" spans="1:10" ht="36">
      <c r="A221" s="39">
        <f t="shared" si="9"/>
        <v>13</v>
      </c>
      <c r="B221" s="1" t="s">
        <v>221</v>
      </c>
      <c r="C221" s="39"/>
      <c r="D221" s="16">
        <v>180</v>
      </c>
      <c r="E221" s="39">
        <v>0</v>
      </c>
      <c r="F221" s="38">
        <v>75</v>
      </c>
      <c r="G221" s="28" t="s">
        <v>345</v>
      </c>
      <c r="H221" s="39" t="s">
        <v>24</v>
      </c>
      <c r="I221" s="39" t="s">
        <v>62</v>
      </c>
      <c r="J221" s="1"/>
    </row>
    <row r="222" spans="1:10" ht="36.5" thickBot="1">
      <c r="A222" s="51">
        <f t="shared" si="9"/>
        <v>14</v>
      </c>
      <c r="B222" s="52" t="s">
        <v>222</v>
      </c>
      <c r="C222" s="51"/>
      <c r="D222" s="65">
        <v>120</v>
      </c>
      <c r="E222" s="51">
        <v>0</v>
      </c>
      <c r="F222" s="51">
        <v>75</v>
      </c>
      <c r="G222" s="54" t="s">
        <v>346</v>
      </c>
      <c r="H222" s="51" t="s">
        <v>24</v>
      </c>
      <c r="I222" s="51" t="s">
        <v>62</v>
      </c>
      <c r="J222" s="52"/>
    </row>
    <row r="223" spans="1:10" ht="36">
      <c r="A223" s="38">
        <f t="shared" si="9"/>
        <v>15</v>
      </c>
      <c r="B223" s="3" t="s">
        <v>223</v>
      </c>
      <c r="C223" s="3" t="s">
        <v>168</v>
      </c>
      <c r="D223" s="63">
        <v>180</v>
      </c>
      <c r="E223" s="38">
        <v>0</v>
      </c>
      <c r="F223" s="38">
        <v>76</v>
      </c>
      <c r="G223" s="64" t="s">
        <v>425</v>
      </c>
      <c r="H223" s="38" t="s">
        <v>24</v>
      </c>
      <c r="I223" s="38" t="s">
        <v>62</v>
      </c>
      <c r="J223" s="3"/>
    </row>
    <row r="224" spans="1:10">
      <c r="A224" s="69" t="s">
        <v>276</v>
      </c>
      <c r="B224" s="70"/>
      <c r="C224" s="70"/>
      <c r="D224" s="70"/>
      <c r="E224" s="70"/>
      <c r="F224" s="70"/>
      <c r="G224" s="70"/>
      <c r="H224" s="70"/>
      <c r="I224" s="70"/>
      <c r="J224" s="70"/>
    </row>
    <row r="225" spans="1:10">
      <c r="A225" s="39">
        <v>16</v>
      </c>
      <c r="B225" s="1" t="s">
        <v>29</v>
      </c>
      <c r="C225" s="1"/>
      <c r="D225" s="39">
        <v>0</v>
      </c>
      <c r="E225" s="39">
        <v>10</v>
      </c>
      <c r="F225" s="39">
        <v>76</v>
      </c>
      <c r="G225" s="432" t="s">
        <v>426</v>
      </c>
      <c r="H225" s="435" t="s">
        <v>24</v>
      </c>
      <c r="I225" s="435" t="s">
        <v>104</v>
      </c>
      <c r="J225" s="438" t="s">
        <v>160</v>
      </c>
    </row>
    <row r="226" spans="1:10">
      <c r="A226" s="39">
        <f>1+A225</f>
        <v>17</v>
      </c>
      <c r="B226" s="1" t="s">
        <v>224</v>
      </c>
      <c r="C226" s="1"/>
      <c r="D226" s="39">
        <v>0</v>
      </c>
      <c r="E226" s="39">
        <v>30</v>
      </c>
      <c r="F226" s="39">
        <v>76</v>
      </c>
      <c r="G226" s="433"/>
      <c r="H226" s="436"/>
      <c r="I226" s="436"/>
      <c r="J226" s="439"/>
    </row>
    <row r="227" spans="1:10">
      <c r="A227" s="39">
        <f>1+A226</f>
        <v>18</v>
      </c>
      <c r="B227" s="1" t="s">
        <v>225</v>
      </c>
      <c r="C227" s="1"/>
      <c r="D227" s="39">
        <v>0</v>
      </c>
      <c r="E227" s="39">
        <v>20</v>
      </c>
      <c r="F227" s="39">
        <v>76</v>
      </c>
      <c r="G227" s="433"/>
      <c r="H227" s="436"/>
      <c r="I227" s="436"/>
      <c r="J227" s="439"/>
    </row>
    <row r="228" spans="1:10" ht="36">
      <c r="A228" s="39">
        <f>1+A227</f>
        <v>19</v>
      </c>
      <c r="B228" s="1" t="s">
        <v>226</v>
      </c>
      <c r="C228" s="1"/>
      <c r="D228" s="39">
        <v>0</v>
      </c>
      <c r="E228" s="39">
        <v>120</v>
      </c>
      <c r="F228" s="39">
        <v>76</v>
      </c>
      <c r="G228" s="433"/>
      <c r="H228" s="436"/>
      <c r="I228" s="436"/>
      <c r="J228" s="439"/>
    </row>
    <row r="229" spans="1:10" ht="36">
      <c r="A229" s="39">
        <f>1+A228</f>
        <v>20</v>
      </c>
      <c r="B229" s="1" t="s">
        <v>227</v>
      </c>
      <c r="C229" s="1"/>
      <c r="D229" s="39">
        <v>0</v>
      </c>
      <c r="E229" s="39">
        <v>120</v>
      </c>
      <c r="F229" s="39">
        <v>76</v>
      </c>
      <c r="G229" s="433"/>
      <c r="H229" s="436"/>
      <c r="I229" s="436"/>
      <c r="J229" s="439"/>
    </row>
    <row r="230" spans="1:10" ht="36">
      <c r="A230" s="39">
        <f>1+A229</f>
        <v>21</v>
      </c>
      <c r="B230" s="1" t="s">
        <v>223</v>
      </c>
      <c r="C230" s="1" t="s">
        <v>168</v>
      </c>
      <c r="D230" s="39">
        <v>0</v>
      </c>
      <c r="E230" s="39">
        <v>180</v>
      </c>
      <c r="F230" s="39">
        <v>76</v>
      </c>
      <c r="G230" s="434"/>
      <c r="H230" s="437"/>
      <c r="I230" s="437"/>
      <c r="J230" s="440"/>
    </row>
    <row r="231" spans="1:10" ht="72">
      <c r="A231" s="8" t="s">
        <v>294</v>
      </c>
      <c r="B231" s="7" t="s">
        <v>293</v>
      </c>
      <c r="C231" s="3" t="s">
        <v>245</v>
      </c>
      <c r="D231" s="38"/>
      <c r="E231" s="38"/>
      <c r="F231" s="38"/>
      <c r="G231" s="3"/>
      <c r="H231" s="38"/>
      <c r="I231" s="38"/>
      <c r="J231" s="3" t="s">
        <v>246</v>
      </c>
    </row>
    <row r="232" spans="1:10">
      <c r="A232" s="69" t="s">
        <v>278</v>
      </c>
      <c r="B232" s="70"/>
      <c r="C232" s="70"/>
      <c r="D232" s="70"/>
      <c r="E232" s="70"/>
      <c r="F232" s="70"/>
      <c r="G232" s="70"/>
      <c r="H232" s="70"/>
      <c r="I232" s="70"/>
      <c r="J232" s="70"/>
    </row>
    <row r="233" spans="1:10" ht="36">
      <c r="A233" s="39">
        <v>1</v>
      </c>
      <c r="B233" s="1" t="s">
        <v>371</v>
      </c>
      <c r="C233" s="39"/>
      <c r="D233" s="16">
        <v>30</v>
      </c>
      <c r="E233" s="39">
        <v>0</v>
      </c>
      <c r="F233" s="16">
        <v>36</v>
      </c>
      <c r="G233" s="25" t="s">
        <v>348</v>
      </c>
      <c r="H233" s="39" t="s">
        <v>24</v>
      </c>
      <c r="I233" s="39" t="s">
        <v>62</v>
      </c>
      <c r="J233" s="1"/>
    </row>
    <row r="234" spans="1:10" ht="36">
      <c r="A234" s="39">
        <f>1+A233</f>
        <v>2</v>
      </c>
      <c r="B234" s="1" t="s">
        <v>186</v>
      </c>
      <c r="C234" s="39"/>
      <c r="D234" s="16">
        <v>5</v>
      </c>
      <c r="E234" s="39">
        <v>0</v>
      </c>
      <c r="F234" s="16">
        <v>36</v>
      </c>
      <c r="G234" s="25" t="s">
        <v>349</v>
      </c>
      <c r="H234" s="39" t="s">
        <v>24</v>
      </c>
      <c r="I234" s="39" t="s">
        <v>62</v>
      </c>
      <c r="J234" s="1"/>
    </row>
    <row r="235" spans="1:10" ht="36">
      <c r="A235" s="39">
        <f>1+A234</f>
        <v>3</v>
      </c>
      <c r="B235" s="1" t="s">
        <v>228</v>
      </c>
      <c r="C235" s="1" t="s">
        <v>168</v>
      </c>
      <c r="D235" s="16">
        <v>65</v>
      </c>
      <c r="E235" s="39">
        <v>0</v>
      </c>
      <c r="F235" s="16">
        <v>36</v>
      </c>
      <c r="G235" s="25" t="s">
        <v>350</v>
      </c>
      <c r="H235" s="39" t="s">
        <v>24</v>
      </c>
      <c r="I235" s="39" t="s">
        <v>62</v>
      </c>
      <c r="J235" s="1"/>
    </row>
    <row r="236" spans="1:10">
      <c r="A236" s="69" t="s">
        <v>282</v>
      </c>
      <c r="B236" s="70"/>
      <c r="C236" s="70"/>
      <c r="D236" s="70"/>
      <c r="E236" s="70"/>
      <c r="F236" s="70"/>
      <c r="G236" s="70"/>
      <c r="H236" s="70"/>
      <c r="I236" s="70"/>
      <c r="J236" s="70"/>
    </row>
    <row r="237" spans="1:10" ht="36">
      <c r="A237" s="39">
        <v>4</v>
      </c>
      <c r="B237" s="1" t="s">
        <v>185</v>
      </c>
      <c r="C237" s="39"/>
      <c r="D237" s="16">
        <v>30</v>
      </c>
      <c r="E237" s="39">
        <v>0</v>
      </c>
      <c r="F237" s="16">
        <v>36</v>
      </c>
      <c r="G237" s="28" t="s">
        <v>351</v>
      </c>
      <c r="H237" s="39" t="s">
        <v>24</v>
      </c>
      <c r="I237" s="39" t="s">
        <v>62</v>
      </c>
      <c r="J237" s="1"/>
    </row>
    <row r="238" spans="1:10" ht="36">
      <c r="A238" s="39">
        <v>5</v>
      </c>
      <c r="B238" s="1" t="s">
        <v>186</v>
      </c>
      <c r="C238" s="39"/>
      <c r="D238" s="16">
        <v>5</v>
      </c>
      <c r="E238" s="39">
        <v>0</v>
      </c>
      <c r="F238" s="16">
        <v>36</v>
      </c>
      <c r="G238" s="28" t="s">
        <v>352</v>
      </c>
      <c r="H238" s="39" t="s">
        <v>24</v>
      </c>
      <c r="I238" s="39" t="s">
        <v>62</v>
      </c>
      <c r="J238" s="1"/>
    </row>
    <row r="239" spans="1:10" ht="36">
      <c r="A239" s="39">
        <f>1+A238</f>
        <v>6</v>
      </c>
      <c r="B239" s="1" t="s">
        <v>228</v>
      </c>
      <c r="C239" s="1" t="s">
        <v>168</v>
      </c>
      <c r="D239" s="16">
        <v>65</v>
      </c>
      <c r="E239" s="39">
        <v>0</v>
      </c>
      <c r="F239" s="16">
        <v>36</v>
      </c>
      <c r="G239" s="28" t="s">
        <v>353</v>
      </c>
      <c r="H239" s="39" t="s">
        <v>24</v>
      </c>
      <c r="I239" s="39" t="s">
        <v>62</v>
      </c>
      <c r="J239" s="1"/>
    </row>
    <row r="240" spans="1:10">
      <c r="A240" s="69" t="s">
        <v>279</v>
      </c>
      <c r="B240" s="70"/>
      <c r="C240" s="70"/>
      <c r="D240" s="70"/>
      <c r="E240" s="70"/>
      <c r="F240" s="70"/>
      <c r="G240" s="70"/>
      <c r="H240" s="70"/>
      <c r="I240" s="70"/>
      <c r="J240" s="70"/>
    </row>
    <row r="241" spans="1:10" ht="36">
      <c r="A241" s="39">
        <v>7</v>
      </c>
      <c r="B241" s="1" t="s">
        <v>229</v>
      </c>
      <c r="C241" s="39"/>
      <c r="D241" s="16">
        <v>10</v>
      </c>
      <c r="E241" s="39">
        <v>0</v>
      </c>
      <c r="F241" s="39">
        <v>76</v>
      </c>
      <c r="G241" s="28" t="s">
        <v>354</v>
      </c>
      <c r="H241" s="39" t="s">
        <v>24</v>
      </c>
      <c r="I241" s="39" t="s">
        <v>62</v>
      </c>
      <c r="J241" s="20"/>
    </row>
    <row r="242" spans="1:10" ht="36">
      <c r="A242" s="39">
        <v>8</v>
      </c>
      <c r="B242" s="1" t="s">
        <v>230</v>
      </c>
      <c r="C242" s="39"/>
      <c r="D242" s="16">
        <v>10</v>
      </c>
      <c r="E242" s="39">
        <v>0</v>
      </c>
      <c r="F242" s="39">
        <v>76</v>
      </c>
      <c r="G242" s="28" t="s">
        <v>355</v>
      </c>
      <c r="H242" s="39" t="s">
        <v>24</v>
      </c>
      <c r="I242" s="39" t="s">
        <v>62</v>
      </c>
      <c r="J242" s="1"/>
    </row>
    <row r="243" spans="1:10" ht="36">
      <c r="A243" s="39">
        <v>9</v>
      </c>
      <c r="B243" s="1" t="s">
        <v>231</v>
      </c>
      <c r="C243" s="39"/>
      <c r="D243" s="16">
        <v>60</v>
      </c>
      <c r="E243" s="39">
        <v>0</v>
      </c>
      <c r="F243" s="39">
        <v>76</v>
      </c>
      <c r="G243" s="28" t="s">
        <v>356</v>
      </c>
      <c r="H243" s="39" t="s">
        <v>24</v>
      </c>
      <c r="I243" s="39" t="s">
        <v>62</v>
      </c>
      <c r="J243" s="1"/>
    </row>
    <row r="244" spans="1:10" ht="36">
      <c r="A244" s="39">
        <f>A243+1</f>
        <v>10</v>
      </c>
      <c r="B244" s="1" t="s">
        <v>232</v>
      </c>
      <c r="C244" s="39"/>
      <c r="D244" s="16">
        <v>30</v>
      </c>
      <c r="E244" s="39">
        <v>0</v>
      </c>
      <c r="F244" s="39">
        <v>76</v>
      </c>
      <c r="G244" s="28" t="s">
        <v>357</v>
      </c>
      <c r="H244" s="39" t="s">
        <v>24</v>
      </c>
      <c r="I244" s="39" t="s">
        <v>62</v>
      </c>
      <c r="J244" s="1"/>
    </row>
    <row r="245" spans="1:10" ht="36">
      <c r="A245" s="39">
        <f>A244+1</f>
        <v>11</v>
      </c>
      <c r="B245" s="1" t="s">
        <v>191</v>
      </c>
      <c r="C245" s="1" t="s">
        <v>168</v>
      </c>
      <c r="D245" s="16">
        <v>90</v>
      </c>
      <c r="E245" s="39">
        <v>0</v>
      </c>
      <c r="F245" s="39">
        <v>76</v>
      </c>
      <c r="G245" s="28" t="s">
        <v>358</v>
      </c>
      <c r="H245" s="39" t="s">
        <v>24</v>
      </c>
      <c r="I245" s="39" t="s">
        <v>62</v>
      </c>
      <c r="J245" s="1"/>
    </row>
    <row r="246" spans="1:10">
      <c r="A246" s="69" t="s">
        <v>283</v>
      </c>
      <c r="B246" s="70"/>
      <c r="C246" s="70"/>
      <c r="D246" s="70"/>
      <c r="E246" s="70"/>
      <c r="F246" s="70"/>
      <c r="G246" s="70"/>
      <c r="H246" s="70"/>
      <c r="I246" s="70"/>
      <c r="J246" s="70"/>
    </row>
    <row r="247" spans="1:10" ht="36">
      <c r="A247" s="39">
        <v>12</v>
      </c>
      <c r="B247" s="1" t="s">
        <v>233</v>
      </c>
      <c r="C247" s="39"/>
      <c r="D247" s="16">
        <v>10</v>
      </c>
      <c r="E247" s="39">
        <v>0</v>
      </c>
      <c r="F247" s="39">
        <v>76</v>
      </c>
      <c r="G247" s="28" t="s">
        <v>359</v>
      </c>
      <c r="H247" s="39" t="s">
        <v>24</v>
      </c>
      <c r="I247" s="39" t="s">
        <v>62</v>
      </c>
      <c r="J247" s="20"/>
    </row>
    <row r="248" spans="1:10" ht="36">
      <c r="A248" s="39">
        <f>A247+1</f>
        <v>13</v>
      </c>
      <c r="B248" s="1" t="s">
        <v>234</v>
      </c>
      <c r="C248" s="39"/>
      <c r="D248" s="16">
        <v>10</v>
      </c>
      <c r="E248" s="39">
        <v>0</v>
      </c>
      <c r="F248" s="39">
        <v>76</v>
      </c>
      <c r="G248" s="28" t="s">
        <v>360</v>
      </c>
      <c r="H248" s="39" t="s">
        <v>24</v>
      </c>
      <c r="I248" s="39" t="s">
        <v>62</v>
      </c>
      <c r="J248" s="1"/>
    </row>
    <row r="249" spans="1:10" ht="36">
      <c r="A249" s="39">
        <f t="shared" ref="A249:A256" si="10">A248+1</f>
        <v>14</v>
      </c>
      <c r="B249" s="1" t="s">
        <v>235</v>
      </c>
      <c r="C249" s="39"/>
      <c r="D249" s="16">
        <v>60</v>
      </c>
      <c r="E249" s="39">
        <v>0</v>
      </c>
      <c r="F249" s="39">
        <v>76</v>
      </c>
      <c r="G249" s="28" t="s">
        <v>361</v>
      </c>
      <c r="H249" s="39" t="s">
        <v>24</v>
      </c>
      <c r="I249" s="39" t="s">
        <v>62</v>
      </c>
      <c r="J249" s="1"/>
    </row>
    <row r="250" spans="1:10" ht="36.5" thickBot="1">
      <c r="A250" s="51">
        <f t="shared" si="10"/>
        <v>15</v>
      </c>
      <c r="B250" s="52" t="s">
        <v>236</v>
      </c>
      <c r="C250" s="51"/>
      <c r="D250" s="65">
        <v>30</v>
      </c>
      <c r="E250" s="51">
        <v>0</v>
      </c>
      <c r="F250" s="51">
        <v>76</v>
      </c>
      <c r="G250" s="54" t="s">
        <v>362</v>
      </c>
      <c r="H250" s="51" t="s">
        <v>24</v>
      </c>
      <c r="I250" s="51" t="s">
        <v>62</v>
      </c>
      <c r="J250" s="52"/>
    </row>
    <row r="251" spans="1:10" ht="36">
      <c r="A251" s="38">
        <f t="shared" si="10"/>
        <v>16</v>
      </c>
      <c r="B251" s="3" t="s">
        <v>237</v>
      </c>
      <c r="C251" s="3" t="s">
        <v>168</v>
      </c>
      <c r="D251" s="63">
        <v>90</v>
      </c>
      <c r="E251" s="38">
        <v>0</v>
      </c>
      <c r="F251" s="38">
        <v>77</v>
      </c>
      <c r="G251" s="64" t="s">
        <v>363</v>
      </c>
      <c r="H251" s="38" t="s">
        <v>24</v>
      </c>
      <c r="I251" s="38" t="s">
        <v>62</v>
      </c>
      <c r="J251" s="50"/>
    </row>
    <row r="252" spans="1:10" ht="36">
      <c r="A252" s="39">
        <f t="shared" si="10"/>
        <v>17</v>
      </c>
      <c r="B252" s="1" t="s">
        <v>238</v>
      </c>
      <c r="C252" s="39"/>
      <c r="D252" s="16">
        <v>10</v>
      </c>
      <c r="E252" s="39">
        <v>0</v>
      </c>
      <c r="F252" s="38">
        <v>77</v>
      </c>
      <c r="G252" s="28" t="s">
        <v>364</v>
      </c>
      <c r="H252" s="39" t="s">
        <v>24</v>
      </c>
      <c r="I252" s="39" t="s">
        <v>62</v>
      </c>
      <c r="J252" s="1"/>
    </row>
    <row r="253" spans="1:10" ht="36">
      <c r="A253" s="39">
        <f t="shared" si="10"/>
        <v>18</v>
      </c>
      <c r="B253" s="1" t="s">
        <v>239</v>
      </c>
      <c r="C253" s="39"/>
      <c r="D253" s="16">
        <v>20</v>
      </c>
      <c r="E253" s="39">
        <v>0</v>
      </c>
      <c r="F253" s="38">
        <v>77</v>
      </c>
      <c r="G253" s="28" t="s">
        <v>365</v>
      </c>
      <c r="H253" s="39" t="s">
        <v>24</v>
      </c>
      <c r="I253" s="39" t="s">
        <v>62</v>
      </c>
      <c r="J253" s="1"/>
    </row>
    <row r="254" spans="1:10" ht="36">
      <c r="A254" s="39">
        <f t="shared" si="10"/>
        <v>19</v>
      </c>
      <c r="B254" s="1" t="s">
        <v>240</v>
      </c>
      <c r="C254" s="39"/>
      <c r="D254" s="16">
        <v>240</v>
      </c>
      <c r="E254" s="39">
        <v>0</v>
      </c>
      <c r="F254" s="38">
        <v>77</v>
      </c>
      <c r="G254" s="28" t="s">
        <v>366</v>
      </c>
      <c r="H254" s="39" t="s">
        <v>24</v>
      </c>
      <c r="I254" s="39" t="s">
        <v>62</v>
      </c>
      <c r="J254" s="1"/>
    </row>
    <row r="255" spans="1:10" ht="36">
      <c r="A255" s="39">
        <f t="shared" si="10"/>
        <v>20</v>
      </c>
      <c r="B255" s="1" t="s">
        <v>241</v>
      </c>
      <c r="C255" s="39"/>
      <c r="D255" s="16">
        <v>60</v>
      </c>
      <c r="E255" s="39">
        <v>0</v>
      </c>
      <c r="F255" s="38">
        <v>77</v>
      </c>
      <c r="G255" s="28" t="s">
        <v>367</v>
      </c>
      <c r="H255" s="39" t="s">
        <v>24</v>
      </c>
      <c r="I255" s="39" t="s">
        <v>62</v>
      </c>
      <c r="J255" s="1"/>
    </row>
    <row r="256" spans="1:10" ht="36">
      <c r="A256" s="39">
        <f t="shared" si="10"/>
        <v>21</v>
      </c>
      <c r="B256" s="1" t="s">
        <v>213</v>
      </c>
      <c r="C256" s="1" t="s">
        <v>168</v>
      </c>
      <c r="D256" s="16">
        <v>120</v>
      </c>
      <c r="E256" s="39">
        <v>0</v>
      </c>
      <c r="F256" s="38">
        <v>77</v>
      </c>
      <c r="G256" s="28" t="s">
        <v>368</v>
      </c>
      <c r="H256" s="39" t="s">
        <v>24</v>
      </c>
      <c r="I256" s="39" t="s">
        <v>62</v>
      </c>
      <c r="J256" s="1"/>
    </row>
    <row r="257" spans="1:10">
      <c r="A257" s="69" t="s">
        <v>280</v>
      </c>
      <c r="B257" s="70"/>
      <c r="C257" s="70"/>
      <c r="D257" s="70"/>
      <c r="E257" s="70"/>
      <c r="F257" s="70"/>
      <c r="G257" s="70"/>
      <c r="H257" s="70"/>
      <c r="I257" s="70"/>
      <c r="J257" s="70"/>
    </row>
    <row r="258" spans="1:10">
      <c r="A258" s="39">
        <v>22</v>
      </c>
      <c r="B258" s="1" t="s">
        <v>29</v>
      </c>
      <c r="C258" s="1"/>
      <c r="D258" s="39">
        <v>0</v>
      </c>
      <c r="E258" s="39">
        <v>30</v>
      </c>
      <c r="F258" s="39">
        <v>73</v>
      </c>
      <c r="G258" s="432" t="s">
        <v>369</v>
      </c>
      <c r="H258" s="435" t="s">
        <v>24</v>
      </c>
      <c r="I258" s="435" t="s">
        <v>104</v>
      </c>
      <c r="J258" s="438" t="s">
        <v>160</v>
      </c>
    </row>
    <row r="259" spans="1:10">
      <c r="A259" s="39">
        <f>1+A258</f>
        <v>23</v>
      </c>
      <c r="B259" s="1" t="s">
        <v>205</v>
      </c>
      <c r="C259" s="1"/>
      <c r="D259" s="39">
        <v>0</v>
      </c>
      <c r="E259" s="39">
        <v>30</v>
      </c>
      <c r="F259" s="39">
        <v>73</v>
      </c>
      <c r="G259" s="433"/>
      <c r="H259" s="436"/>
      <c r="I259" s="436"/>
      <c r="J259" s="439"/>
    </row>
    <row r="260" spans="1:10">
      <c r="A260" s="39">
        <f>1+A259</f>
        <v>24</v>
      </c>
      <c r="B260" s="1" t="s">
        <v>195</v>
      </c>
      <c r="C260" s="1"/>
      <c r="D260" s="39">
        <v>0</v>
      </c>
      <c r="E260" s="39">
        <v>60</v>
      </c>
      <c r="F260" s="39">
        <v>73</v>
      </c>
      <c r="G260" s="433"/>
      <c r="H260" s="436"/>
      <c r="I260" s="436"/>
      <c r="J260" s="439"/>
    </row>
    <row r="261" spans="1:10">
      <c r="A261" s="39">
        <f>1+A260</f>
        <v>25</v>
      </c>
      <c r="B261" s="1" t="s">
        <v>242</v>
      </c>
      <c r="C261" s="1"/>
      <c r="D261" s="39">
        <v>0</v>
      </c>
      <c r="E261" s="39">
        <v>60</v>
      </c>
      <c r="F261" s="39">
        <v>73</v>
      </c>
      <c r="G261" s="433"/>
      <c r="H261" s="436"/>
      <c r="I261" s="436"/>
      <c r="J261" s="439"/>
    </row>
    <row r="262" spans="1:10" ht="36">
      <c r="A262" s="39">
        <f>1+A261</f>
        <v>26</v>
      </c>
      <c r="B262" s="1" t="s">
        <v>281</v>
      </c>
      <c r="C262" s="39" t="s">
        <v>248</v>
      </c>
      <c r="D262" s="39">
        <v>0</v>
      </c>
      <c r="E262" s="39">
        <v>60</v>
      </c>
      <c r="F262" s="39">
        <v>73</v>
      </c>
      <c r="G262" s="434"/>
      <c r="H262" s="437"/>
      <c r="I262" s="437"/>
      <c r="J262" s="440"/>
    </row>
  </sheetData>
  <mergeCells count="37">
    <mergeCell ref="A57:J57"/>
    <mergeCell ref="G65:G68"/>
    <mergeCell ref="H65:H68"/>
    <mergeCell ref="I65:I68"/>
    <mergeCell ref="J65:J68"/>
    <mergeCell ref="G85:G90"/>
    <mergeCell ref="H85:H90"/>
    <mergeCell ref="I85:I90"/>
    <mergeCell ref="J85:J90"/>
    <mergeCell ref="G74:G77"/>
    <mergeCell ref="H74:H77"/>
    <mergeCell ref="I74:I77"/>
    <mergeCell ref="J74:J77"/>
    <mergeCell ref="G157:G160"/>
    <mergeCell ref="H157:H160"/>
    <mergeCell ref="I157:I160"/>
    <mergeCell ref="J157:J160"/>
    <mergeCell ref="G136:G139"/>
    <mergeCell ref="H136:H139"/>
    <mergeCell ref="I136:I139"/>
    <mergeCell ref="J136:J139"/>
    <mergeCell ref="G202:G205"/>
    <mergeCell ref="H202:H205"/>
    <mergeCell ref="I202:I205"/>
    <mergeCell ref="J202:J205"/>
    <mergeCell ref="G179:G184"/>
    <mergeCell ref="H179:H184"/>
    <mergeCell ref="I179:I184"/>
    <mergeCell ref="J179:J184"/>
    <mergeCell ref="G258:G262"/>
    <mergeCell ref="H258:H262"/>
    <mergeCell ref="I258:I262"/>
    <mergeCell ref="J258:J262"/>
    <mergeCell ref="G225:G230"/>
    <mergeCell ref="H225:H230"/>
    <mergeCell ref="I225:I230"/>
    <mergeCell ref="J225:J230"/>
  </mergeCells>
  <phoneticPr fontId="1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N7"/>
  <sheetViews>
    <sheetView zoomScale="55" zoomScaleNormal="55" workbookViewId="0">
      <selection activeCell="G5" sqref="G5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  <col min="14" max="14" width="54.33203125" customWidth="1"/>
  </cols>
  <sheetData>
    <row r="1" spans="1:14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1188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963</v>
      </c>
      <c r="M1" s="111" t="s">
        <v>645</v>
      </c>
      <c r="N1" s="379" t="s">
        <v>1204</v>
      </c>
    </row>
    <row r="2" spans="1:14" s="24" customFormat="1" ht="22.5">
      <c r="A2" s="206" t="s">
        <v>1187</v>
      </c>
      <c r="B2" s="207" t="s">
        <v>1185</v>
      </c>
      <c r="C2" s="208"/>
      <c r="D2" s="209" t="s">
        <v>651</v>
      </c>
      <c r="E2" s="209" t="s">
        <v>651</v>
      </c>
      <c r="F2" s="209"/>
      <c r="G2" s="208"/>
      <c r="H2" s="209"/>
      <c r="I2" s="209"/>
      <c r="J2" s="208"/>
      <c r="K2" s="210"/>
      <c r="L2" s="205"/>
      <c r="M2" s="108"/>
    </row>
    <row r="3" spans="1:14" s="83" customFormat="1" ht="72.5" thickBot="1">
      <c r="A3" s="341">
        <v>1</v>
      </c>
      <c r="B3" s="345" t="s">
        <v>1196</v>
      </c>
      <c r="C3" s="67"/>
      <c r="D3" s="88">
        <v>0</v>
      </c>
      <c r="E3" s="88">
        <v>527</v>
      </c>
      <c r="F3" s="88">
        <v>135</v>
      </c>
      <c r="G3" s="67" t="s">
        <v>1202</v>
      </c>
      <c r="H3" s="88"/>
      <c r="I3" s="88"/>
      <c r="J3" s="67"/>
      <c r="K3" s="336"/>
      <c r="L3" s="339" t="s">
        <v>1194</v>
      </c>
      <c r="M3" s="107"/>
      <c r="N3" s="380" t="s">
        <v>1206</v>
      </c>
    </row>
    <row r="4" spans="1:14" s="83" customFormat="1" ht="54.5" thickBot="1">
      <c r="A4" s="341">
        <v>2</v>
      </c>
      <c r="B4" s="345" t="s">
        <v>1195</v>
      </c>
      <c r="C4" s="67"/>
      <c r="D4" s="88">
        <v>0</v>
      </c>
      <c r="E4" s="88">
        <v>527</v>
      </c>
      <c r="F4" s="88">
        <v>135</v>
      </c>
      <c r="G4" s="67" t="s">
        <v>1203</v>
      </c>
      <c r="H4" s="88"/>
      <c r="I4" s="88"/>
      <c r="J4" s="67"/>
      <c r="K4" s="336"/>
      <c r="L4" s="339" t="s">
        <v>1197</v>
      </c>
      <c r="M4" s="107"/>
      <c r="N4" s="380" t="s">
        <v>1205</v>
      </c>
    </row>
    <row r="5" spans="1:14" s="83" customFormat="1" ht="23" thickBot="1">
      <c r="A5" s="341" t="s">
        <v>1198</v>
      </c>
      <c r="B5" s="345" t="s">
        <v>1200</v>
      </c>
      <c r="C5" s="67"/>
      <c r="D5" s="88">
        <v>0</v>
      </c>
      <c r="E5" s="88">
        <v>527</v>
      </c>
      <c r="F5" s="88">
        <v>135</v>
      </c>
      <c r="G5" s="67" t="s">
        <v>1199</v>
      </c>
      <c r="H5" s="88"/>
      <c r="I5" s="88"/>
      <c r="J5" s="67"/>
      <c r="K5" s="336"/>
      <c r="L5" s="339" t="s">
        <v>1201</v>
      </c>
      <c r="M5" s="107"/>
    </row>
    <row r="6" spans="1:14">
      <c r="L6" s="344"/>
    </row>
    <row r="7" spans="1:14">
      <c r="L7" s="344"/>
    </row>
  </sheetData>
  <phoneticPr fontId="1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B1:F17"/>
  <sheetViews>
    <sheetView topLeftCell="A4" workbookViewId="0">
      <selection activeCell="D13" sqref="D13"/>
    </sheetView>
  </sheetViews>
  <sheetFormatPr defaultRowHeight="18"/>
  <cols>
    <col min="3" max="3" width="12" bestFit="1" customWidth="1"/>
    <col min="4" max="4" width="16.58203125" bestFit="1" customWidth="1"/>
  </cols>
  <sheetData>
    <row r="1" spans="2:6">
      <c r="B1" s="96" t="s">
        <v>593</v>
      </c>
      <c r="C1" s="97"/>
      <c r="D1" s="98"/>
    </row>
    <row r="2" spans="2:6">
      <c r="B2" s="99" t="s">
        <v>594</v>
      </c>
      <c r="C2" s="10" t="s">
        <v>595</v>
      </c>
      <c r="D2" s="100" t="s">
        <v>596</v>
      </c>
    </row>
    <row r="3" spans="2:6" ht="29">
      <c r="B3" s="99" t="s">
        <v>597</v>
      </c>
      <c r="C3" s="10" t="s">
        <v>598</v>
      </c>
      <c r="D3" s="100" t="s">
        <v>599</v>
      </c>
      <c r="F3" s="101" t="s">
        <v>600</v>
      </c>
    </row>
    <row r="4" spans="2:6" ht="29">
      <c r="B4" s="99" t="s">
        <v>601</v>
      </c>
      <c r="C4" s="10" t="s">
        <v>602</v>
      </c>
      <c r="D4" s="100" t="s">
        <v>603</v>
      </c>
      <c r="F4" s="102" t="s">
        <v>604</v>
      </c>
    </row>
    <row r="5" spans="2:6" ht="29">
      <c r="B5" s="99" t="s">
        <v>605</v>
      </c>
      <c r="C5" s="10" t="s">
        <v>606</v>
      </c>
      <c r="D5" s="100" t="s">
        <v>607</v>
      </c>
      <c r="F5" s="102" t="s">
        <v>608</v>
      </c>
    </row>
    <row r="6" spans="2:6" ht="29">
      <c r="B6" s="99" t="s">
        <v>609</v>
      </c>
      <c r="C6" s="10" t="s">
        <v>610</v>
      </c>
      <c r="D6" s="100" t="s">
        <v>611</v>
      </c>
      <c r="F6" s="102" t="s">
        <v>612</v>
      </c>
    </row>
    <row r="7" spans="2:6" ht="29">
      <c r="B7" s="99" t="s">
        <v>613</v>
      </c>
      <c r="C7" s="10" t="s">
        <v>614</v>
      </c>
      <c r="D7" s="100" t="s">
        <v>615</v>
      </c>
      <c r="F7" s="102" t="s">
        <v>616</v>
      </c>
    </row>
    <row r="8" spans="2:6" ht="29">
      <c r="B8" s="99" t="s">
        <v>617</v>
      </c>
      <c r="C8" s="10" t="s">
        <v>618</v>
      </c>
      <c r="D8" s="100" t="s">
        <v>619</v>
      </c>
      <c r="F8" s="102" t="s">
        <v>620</v>
      </c>
    </row>
    <row r="9" spans="2:6" ht="29">
      <c r="B9" s="99" t="s">
        <v>621</v>
      </c>
      <c r="C9" s="10" t="s">
        <v>622</v>
      </c>
      <c r="D9" s="100" t="s">
        <v>623</v>
      </c>
      <c r="F9" s="102" t="s">
        <v>624</v>
      </c>
    </row>
    <row r="10" spans="2:6">
      <c r="B10" s="99" t="s">
        <v>625</v>
      </c>
      <c r="C10" s="10" t="s">
        <v>626</v>
      </c>
      <c r="D10" s="100" t="s">
        <v>627</v>
      </c>
    </row>
    <row r="11" spans="2:6">
      <c r="B11" s="99" t="s">
        <v>628</v>
      </c>
      <c r="C11" s="10" t="s">
        <v>629</v>
      </c>
      <c r="D11" s="100" t="s">
        <v>630</v>
      </c>
    </row>
    <row r="12" spans="2:6">
      <c r="B12" s="99" t="s">
        <v>631</v>
      </c>
      <c r="C12" s="10" t="s">
        <v>632</v>
      </c>
      <c r="D12" s="100" t="s">
        <v>633</v>
      </c>
    </row>
    <row r="13" spans="2:6">
      <c r="B13" s="99" t="s">
        <v>634</v>
      </c>
      <c r="C13" s="10" t="s">
        <v>635</v>
      </c>
      <c r="D13" s="100" t="s">
        <v>636</v>
      </c>
    </row>
    <row r="14" spans="2:6">
      <c r="B14" s="99" t="s">
        <v>637</v>
      </c>
      <c r="C14" s="10" t="s">
        <v>638</v>
      </c>
      <c r="D14" s="100" t="s">
        <v>639</v>
      </c>
    </row>
    <row r="15" spans="2:6">
      <c r="B15" s="99" t="s">
        <v>640</v>
      </c>
      <c r="C15" s="10" t="s">
        <v>641</v>
      </c>
      <c r="D15" s="100" t="s">
        <v>642</v>
      </c>
    </row>
    <row r="16" spans="2:6">
      <c r="B16" s="374">
        <v>800</v>
      </c>
      <c r="C16" s="375" t="s">
        <v>1189</v>
      </c>
      <c r="D16" s="376" t="s">
        <v>1190</v>
      </c>
    </row>
    <row r="17" spans="2:4" ht="18.5" thickBot="1">
      <c r="B17" s="103" t="s">
        <v>643</v>
      </c>
      <c r="C17" s="104" t="s">
        <v>644</v>
      </c>
      <c r="D17" s="105"/>
    </row>
  </sheetData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2"/>
  <sheetViews>
    <sheetView view="pageBreakPreview" zoomScale="55" zoomScaleNormal="55" zoomScaleSheetLayoutView="55" workbookViewId="0">
      <pane ySplit="1" topLeftCell="A87" activePane="bottomLeft" state="frozen"/>
      <selection activeCell="L3" sqref="L3"/>
      <selection pane="bottomLeft" activeCell="E116" sqref="E116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56.58203125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963</v>
      </c>
      <c r="M1" s="111" t="s">
        <v>645</v>
      </c>
    </row>
    <row r="2" spans="1:13" s="24" customFormat="1" ht="22.5">
      <c r="A2" s="206" t="s">
        <v>653</v>
      </c>
      <c r="B2" s="207" t="s">
        <v>650</v>
      </c>
      <c r="C2" s="208"/>
      <c r="D2" s="209" t="s">
        <v>651</v>
      </c>
      <c r="E2" s="209" t="s">
        <v>651</v>
      </c>
      <c r="F2" s="209"/>
      <c r="G2" s="208"/>
      <c r="H2" s="209"/>
      <c r="I2" s="209"/>
      <c r="J2" s="208"/>
      <c r="K2" s="210"/>
      <c r="L2" s="205"/>
      <c r="M2" s="108"/>
    </row>
    <row r="3" spans="1:13" s="83" customFormat="1" ht="55.4" customHeight="1" thickBot="1">
      <c r="A3" s="180">
        <v>1</v>
      </c>
      <c r="B3" s="67"/>
      <c r="C3" s="67"/>
      <c r="D3" s="88">
        <v>4</v>
      </c>
      <c r="E3" s="88">
        <v>0</v>
      </c>
      <c r="F3" s="88">
        <v>15</v>
      </c>
      <c r="G3" s="67" t="s">
        <v>724</v>
      </c>
      <c r="H3" s="88">
        <v>2</v>
      </c>
      <c r="I3" s="88" t="s">
        <v>62</v>
      </c>
      <c r="J3" s="67"/>
      <c r="K3" s="199"/>
      <c r="L3" s="453" t="s">
        <v>964</v>
      </c>
      <c r="M3" s="107" t="s">
        <v>652</v>
      </c>
    </row>
    <row r="4" spans="1:13" ht="22.5">
      <c r="A4" s="172" t="s">
        <v>551</v>
      </c>
      <c r="B4" s="203" t="s">
        <v>69</v>
      </c>
      <c r="C4" s="188"/>
      <c r="D4" s="176"/>
      <c r="E4" s="175"/>
      <c r="F4" s="188"/>
      <c r="G4" s="174"/>
      <c r="H4" s="176"/>
      <c r="I4" s="189"/>
      <c r="J4" s="188"/>
      <c r="K4" s="197"/>
      <c r="L4" s="454"/>
      <c r="M4" s="106" t="s">
        <v>646</v>
      </c>
    </row>
    <row r="5" spans="1:13" s="83" customFormat="1">
      <c r="A5" s="179">
        <v>1</v>
      </c>
      <c r="B5" s="43"/>
      <c r="C5" s="43"/>
      <c r="D5" s="122">
        <v>90</v>
      </c>
      <c r="E5" s="122">
        <v>0</v>
      </c>
      <c r="F5" s="122">
        <v>15</v>
      </c>
      <c r="G5" s="43" t="s">
        <v>725</v>
      </c>
      <c r="H5" s="122">
        <v>6</v>
      </c>
      <c r="I5" s="313" t="s">
        <v>1122</v>
      </c>
      <c r="J5" s="43"/>
      <c r="K5" s="204"/>
      <c r="L5" s="454"/>
      <c r="M5" s="107"/>
    </row>
    <row r="6" spans="1:13" s="83" customFormat="1" ht="36">
      <c r="A6" s="183"/>
      <c r="B6" s="137"/>
      <c r="C6" s="43"/>
      <c r="D6" s="122"/>
      <c r="E6" s="122"/>
      <c r="F6" s="122"/>
      <c r="G6" s="43" t="s">
        <v>726</v>
      </c>
      <c r="H6" s="122">
        <v>3</v>
      </c>
      <c r="I6" s="313" t="s">
        <v>62</v>
      </c>
      <c r="J6" s="43"/>
      <c r="K6" s="204"/>
      <c r="L6" s="454"/>
      <c r="M6" s="107"/>
    </row>
    <row r="7" spans="1:13" s="83" customFormat="1">
      <c r="A7" s="183"/>
      <c r="B7" s="137"/>
      <c r="C7" s="43"/>
      <c r="D7" s="122"/>
      <c r="E7" s="122"/>
      <c r="F7" s="122"/>
      <c r="G7" s="43" t="s">
        <v>727</v>
      </c>
      <c r="H7" s="122">
        <v>6</v>
      </c>
      <c r="I7" s="313" t="s">
        <v>1122</v>
      </c>
      <c r="J7" s="43"/>
      <c r="K7" s="204"/>
      <c r="L7" s="454"/>
      <c r="M7" s="107"/>
    </row>
    <row r="8" spans="1:13" s="83" customFormat="1" ht="36">
      <c r="A8" s="183"/>
      <c r="B8" s="137"/>
      <c r="C8" s="43"/>
      <c r="D8" s="122"/>
      <c r="E8" s="122"/>
      <c r="F8" s="122"/>
      <c r="G8" s="43" t="s">
        <v>728</v>
      </c>
      <c r="H8" s="122">
        <v>5</v>
      </c>
      <c r="I8" s="313" t="s">
        <v>62</v>
      </c>
      <c r="J8" s="43"/>
      <c r="K8" s="204"/>
      <c r="L8" s="454"/>
      <c r="M8" s="107"/>
    </row>
    <row r="9" spans="1:13" s="83" customFormat="1" ht="18.5" thickBot="1">
      <c r="A9" s="201"/>
      <c r="B9" s="186"/>
      <c r="C9" s="67"/>
      <c r="D9" s="88"/>
      <c r="E9" s="88"/>
      <c r="F9" s="88"/>
      <c r="G9" s="67" t="s">
        <v>729</v>
      </c>
      <c r="H9" s="88">
        <v>2</v>
      </c>
      <c r="I9" s="313" t="s">
        <v>1122</v>
      </c>
      <c r="J9" s="67"/>
      <c r="K9" s="199"/>
      <c r="L9" s="454"/>
      <c r="M9" s="107"/>
    </row>
    <row r="10" spans="1:13" ht="22.5">
      <c r="A10" s="172" t="s">
        <v>547</v>
      </c>
      <c r="B10" s="203" t="s">
        <v>71</v>
      </c>
      <c r="C10" s="188"/>
      <c r="D10" s="176"/>
      <c r="E10" s="176"/>
      <c r="F10" s="188"/>
      <c r="G10" s="174"/>
      <c r="H10" s="176"/>
      <c r="I10" s="189"/>
      <c r="J10" s="188"/>
      <c r="K10" s="197"/>
      <c r="L10" s="454"/>
      <c r="M10" s="107" t="s">
        <v>647</v>
      </c>
    </row>
    <row r="11" spans="1:13" s="83" customFormat="1" ht="36">
      <c r="A11" s="179">
        <v>1</v>
      </c>
      <c r="B11" s="43"/>
      <c r="C11" s="43"/>
      <c r="D11" s="122">
        <v>250</v>
      </c>
      <c r="E11" s="122">
        <v>0</v>
      </c>
      <c r="F11" s="122">
        <v>15</v>
      </c>
      <c r="G11" s="138" t="s">
        <v>730</v>
      </c>
      <c r="H11" s="313">
        <v>34</v>
      </c>
      <c r="I11" s="313" t="s">
        <v>62</v>
      </c>
      <c r="J11" s="43"/>
      <c r="K11" s="200"/>
      <c r="L11" s="454"/>
      <c r="M11" s="107"/>
    </row>
    <row r="12" spans="1:13" s="83" customFormat="1" ht="20">
      <c r="A12" s="183"/>
      <c r="B12" s="137"/>
      <c r="C12" s="43"/>
      <c r="D12" s="122"/>
      <c r="E12" s="122"/>
      <c r="F12" s="122"/>
      <c r="G12" s="138" t="s">
        <v>731</v>
      </c>
      <c r="H12" s="313">
        <v>24</v>
      </c>
      <c r="I12" s="313" t="s">
        <v>1122</v>
      </c>
      <c r="J12" s="43"/>
      <c r="K12" s="200"/>
      <c r="L12" s="454"/>
      <c r="M12" s="107"/>
    </row>
    <row r="13" spans="1:13" s="83" customFormat="1" ht="36">
      <c r="A13" s="183"/>
      <c r="B13" s="137"/>
      <c r="C13" s="43"/>
      <c r="D13" s="122"/>
      <c r="E13" s="122"/>
      <c r="F13" s="122"/>
      <c r="G13" s="138" t="s">
        <v>732</v>
      </c>
      <c r="H13" s="313">
        <v>1</v>
      </c>
      <c r="I13" s="313" t="s">
        <v>62</v>
      </c>
      <c r="J13" s="43"/>
      <c r="K13" s="200"/>
      <c r="L13" s="454"/>
      <c r="M13" s="107"/>
    </row>
    <row r="14" spans="1:13" s="83" customFormat="1" ht="20">
      <c r="A14" s="183"/>
      <c r="B14" s="137"/>
      <c r="C14" s="43"/>
      <c r="D14" s="122"/>
      <c r="E14" s="122"/>
      <c r="F14" s="122"/>
      <c r="G14" s="138" t="s">
        <v>733</v>
      </c>
      <c r="H14" s="313">
        <v>2</v>
      </c>
      <c r="I14" s="313" t="s">
        <v>1122</v>
      </c>
      <c r="J14" s="43"/>
      <c r="K14" s="200"/>
      <c r="L14" s="454"/>
      <c r="M14" s="107"/>
    </row>
    <row r="15" spans="1:13" s="83" customFormat="1" ht="36">
      <c r="A15" s="183"/>
      <c r="B15" s="137"/>
      <c r="C15" s="43"/>
      <c r="D15" s="122"/>
      <c r="E15" s="122"/>
      <c r="F15" s="122"/>
      <c r="G15" s="138" t="s">
        <v>734</v>
      </c>
      <c r="H15" s="313">
        <v>2</v>
      </c>
      <c r="I15" s="313" t="s">
        <v>476</v>
      </c>
      <c r="J15" s="43"/>
      <c r="K15" s="200"/>
      <c r="L15" s="454"/>
      <c r="M15" s="107"/>
    </row>
    <row r="16" spans="1:13" s="83" customFormat="1" ht="20">
      <c r="A16" s="183"/>
      <c r="B16" s="137"/>
      <c r="C16" s="43"/>
      <c r="D16" s="122"/>
      <c r="E16" s="122"/>
      <c r="F16" s="122"/>
      <c r="G16" s="138" t="s">
        <v>735</v>
      </c>
      <c r="H16" s="313">
        <v>2</v>
      </c>
      <c r="I16" s="313" t="s">
        <v>1122</v>
      </c>
      <c r="J16" s="43"/>
      <c r="K16" s="200"/>
      <c r="L16" s="454"/>
      <c r="M16" s="107"/>
    </row>
    <row r="17" spans="1:13" s="83" customFormat="1" ht="36">
      <c r="A17" s="183"/>
      <c r="B17" s="137"/>
      <c r="C17" s="43"/>
      <c r="D17" s="122"/>
      <c r="E17" s="122"/>
      <c r="F17" s="122"/>
      <c r="G17" s="138" t="s">
        <v>736</v>
      </c>
      <c r="H17" s="313">
        <v>5</v>
      </c>
      <c r="I17" s="313" t="s">
        <v>476</v>
      </c>
      <c r="J17" s="43"/>
      <c r="K17" s="200"/>
      <c r="L17" s="454"/>
      <c r="M17" s="107"/>
    </row>
    <row r="18" spans="1:13" s="83" customFormat="1" ht="20">
      <c r="A18" s="183"/>
      <c r="B18" s="137"/>
      <c r="C18" s="43"/>
      <c r="D18" s="122"/>
      <c r="E18" s="122"/>
      <c r="F18" s="122"/>
      <c r="G18" s="138" t="s">
        <v>737</v>
      </c>
      <c r="H18" s="313">
        <v>9</v>
      </c>
      <c r="I18" s="313" t="s">
        <v>1122</v>
      </c>
      <c r="J18" s="43"/>
      <c r="K18" s="200"/>
      <c r="L18" s="454"/>
      <c r="M18" s="107"/>
    </row>
    <row r="19" spans="1:13" s="83" customFormat="1" ht="20">
      <c r="A19" s="183"/>
      <c r="B19" s="137"/>
      <c r="C19" s="43"/>
      <c r="D19" s="122"/>
      <c r="E19" s="122"/>
      <c r="F19" s="122"/>
      <c r="G19" s="138" t="s">
        <v>738</v>
      </c>
      <c r="H19" s="313">
        <v>1</v>
      </c>
      <c r="I19" s="313"/>
      <c r="J19" s="43"/>
      <c r="K19" s="200"/>
      <c r="L19" s="454"/>
      <c r="M19" s="107"/>
    </row>
    <row r="20" spans="1:13" s="83" customFormat="1" ht="20">
      <c r="A20" s="183"/>
      <c r="B20" s="137"/>
      <c r="C20" s="43"/>
      <c r="D20" s="122"/>
      <c r="E20" s="122"/>
      <c r="F20" s="122"/>
      <c r="G20" s="138" t="s">
        <v>739</v>
      </c>
      <c r="H20" s="313">
        <v>2</v>
      </c>
      <c r="I20" s="313" t="s">
        <v>1122</v>
      </c>
      <c r="J20" s="43"/>
      <c r="K20" s="200"/>
      <c r="L20" s="454"/>
      <c r="M20" s="107"/>
    </row>
    <row r="21" spans="1:13" s="83" customFormat="1" ht="20">
      <c r="A21" s="183"/>
      <c r="B21" s="137"/>
      <c r="C21" s="43"/>
      <c r="D21" s="122"/>
      <c r="E21" s="122"/>
      <c r="F21" s="122"/>
      <c r="G21" s="138" t="s">
        <v>740</v>
      </c>
      <c r="H21" s="313">
        <v>2</v>
      </c>
      <c r="I21" s="313" t="s">
        <v>1122</v>
      </c>
      <c r="J21" s="43"/>
      <c r="K21" s="200"/>
      <c r="L21" s="454"/>
      <c r="M21" s="107"/>
    </row>
    <row r="22" spans="1:13" s="83" customFormat="1" ht="20">
      <c r="A22" s="183"/>
      <c r="B22" s="137"/>
      <c r="C22" s="43"/>
      <c r="D22" s="122"/>
      <c r="E22" s="122"/>
      <c r="F22" s="122"/>
      <c r="G22" s="138" t="s">
        <v>741</v>
      </c>
      <c r="H22" s="313">
        <v>10</v>
      </c>
      <c r="I22" s="313" t="s">
        <v>1122</v>
      </c>
      <c r="J22" s="43"/>
      <c r="K22" s="200"/>
      <c r="L22" s="454"/>
      <c r="M22" s="107"/>
    </row>
    <row r="23" spans="1:13" s="83" customFormat="1" ht="36">
      <c r="A23" s="183"/>
      <c r="B23" s="137"/>
      <c r="C23" s="43"/>
      <c r="D23" s="122"/>
      <c r="E23" s="122"/>
      <c r="F23" s="122"/>
      <c r="G23" s="138" t="s">
        <v>742</v>
      </c>
      <c r="H23" s="313">
        <v>2</v>
      </c>
      <c r="I23" s="313" t="s">
        <v>476</v>
      </c>
      <c r="J23" s="43"/>
      <c r="K23" s="200"/>
      <c r="L23" s="454"/>
      <c r="M23" s="107"/>
    </row>
    <row r="24" spans="1:13" s="83" customFormat="1" ht="20">
      <c r="A24" s="183"/>
      <c r="B24" s="137"/>
      <c r="C24" s="43"/>
      <c r="D24" s="122"/>
      <c r="E24" s="122"/>
      <c r="F24" s="122"/>
      <c r="G24" s="138" t="s">
        <v>743</v>
      </c>
      <c r="H24" s="313">
        <v>2</v>
      </c>
      <c r="I24" s="313" t="s">
        <v>1122</v>
      </c>
      <c r="J24" s="43"/>
      <c r="K24" s="200"/>
      <c r="L24" s="454"/>
      <c r="M24" s="107"/>
    </row>
    <row r="25" spans="1:13" s="83" customFormat="1" ht="36.5" thickBot="1">
      <c r="A25" s="201"/>
      <c r="B25" s="186"/>
      <c r="C25" s="67"/>
      <c r="D25" s="88"/>
      <c r="E25" s="88"/>
      <c r="F25" s="88"/>
      <c r="G25" s="202" t="s">
        <v>744</v>
      </c>
      <c r="H25" s="88">
        <v>6</v>
      </c>
      <c r="I25" s="88" t="s">
        <v>476</v>
      </c>
      <c r="J25" s="67"/>
      <c r="K25" s="193"/>
      <c r="L25" s="454"/>
      <c r="M25" s="107"/>
    </row>
    <row r="26" spans="1:13" ht="22.5">
      <c r="A26" s="172" t="s">
        <v>552</v>
      </c>
      <c r="B26" s="173"/>
      <c r="C26" s="174"/>
      <c r="D26" s="176"/>
      <c r="E26" s="175"/>
      <c r="F26" s="188"/>
      <c r="G26" s="174"/>
      <c r="H26" s="188"/>
      <c r="I26" s="189"/>
      <c r="J26" s="188"/>
      <c r="K26" s="197"/>
      <c r="L26" s="454"/>
      <c r="M26" s="107" t="s">
        <v>648</v>
      </c>
    </row>
    <row r="27" spans="1:13" s="83" customFormat="1" ht="36">
      <c r="A27" s="179">
        <v>1</v>
      </c>
      <c r="B27" s="133" t="s">
        <v>548</v>
      </c>
      <c r="C27" s="43"/>
      <c r="D27" s="122">
        <v>60</v>
      </c>
      <c r="E27" s="122">
        <v>0</v>
      </c>
      <c r="F27" s="122">
        <v>15</v>
      </c>
      <c r="G27" s="138" t="s">
        <v>745</v>
      </c>
      <c r="H27" s="313">
        <v>2</v>
      </c>
      <c r="I27" s="313" t="s">
        <v>62</v>
      </c>
      <c r="J27" s="43"/>
      <c r="K27" s="200"/>
      <c r="L27" s="454"/>
      <c r="M27" s="107"/>
    </row>
    <row r="28" spans="1:13" s="83" customFormat="1" ht="22.5">
      <c r="A28" s="183"/>
      <c r="B28" s="133"/>
      <c r="C28" s="43"/>
      <c r="D28" s="122"/>
      <c r="E28" s="122"/>
      <c r="F28" s="122"/>
      <c r="G28" s="138" t="s">
        <v>746</v>
      </c>
      <c r="H28" s="313">
        <v>2</v>
      </c>
      <c r="I28" s="313"/>
      <c r="J28" s="43"/>
      <c r="K28" s="200"/>
      <c r="L28" s="454"/>
      <c r="M28" s="107"/>
    </row>
    <row r="29" spans="1:13" s="83" customFormat="1" ht="22.5">
      <c r="A29" s="183"/>
      <c r="B29" s="133"/>
      <c r="C29" s="43"/>
      <c r="D29" s="122"/>
      <c r="E29" s="122"/>
      <c r="F29" s="122"/>
      <c r="G29" s="138" t="s">
        <v>747</v>
      </c>
      <c r="H29" s="313">
        <v>8</v>
      </c>
      <c r="I29" s="313"/>
      <c r="J29" s="43"/>
      <c r="K29" s="200"/>
      <c r="L29" s="454"/>
      <c r="M29" s="107"/>
    </row>
    <row r="30" spans="1:13" s="83" customFormat="1" ht="23" thickBot="1">
      <c r="A30" s="201"/>
      <c r="B30" s="190"/>
      <c r="C30" s="67"/>
      <c r="D30" s="88"/>
      <c r="E30" s="88"/>
      <c r="F30" s="88"/>
      <c r="G30" s="202" t="s">
        <v>748</v>
      </c>
      <c r="H30" s="88">
        <v>5</v>
      </c>
      <c r="I30" s="88"/>
      <c r="J30" s="67"/>
      <c r="K30" s="193"/>
      <c r="L30" s="454"/>
      <c r="M30" s="107"/>
    </row>
    <row r="31" spans="1:13" ht="22.5">
      <c r="A31" s="172" t="s">
        <v>553</v>
      </c>
      <c r="B31" s="174"/>
      <c r="C31" s="174"/>
      <c r="D31" s="176"/>
      <c r="E31" s="175"/>
      <c r="F31" s="188"/>
      <c r="G31" s="174"/>
      <c r="H31" s="188"/>
      <c r="I31" s="189"/>
      <c r="J31" s="188"/>
      <c r="K31" s="196"/>
      <c r="L31" s="197"/>
      <c r="M31" s="194">
        <v>5.0999999999999996</v>
      </c>
    </row>
    <row r="32" spans="1:13" s="83" customFormat="1" ht="23" thickBot="1">
      <c r="A32" s="180">
        <v>1</v>
      </c>
      <c r="B32" s="190" t="s">
        <v>550</v>
      </c>
      <c r="C32" s="67"/>
      <c r="D32" s="153">
        <v>0</v>
      </c>
      <c r="E32" s="153">
        <v>45</v>
      </c>
      <c r="F32" s="88">
        <v>16</v>
      </c>
      <c r="G32" s="198" t="s">
        <v>1002</v>
      </c>
      <c r="H32" s="88">
        <v>63</v>
      </c>
      <c r="I32" s="88" t="s">
        <v>104</v>
      </c>
      <c r="J32" s="67"/>
      <c r="K32" s="182"/>
      <c r="L32" s="199" t="s">
        <v>965</v>
      </c>
      <c r="M32" s="195"/>
    </row>
    <row r="33" spans="1:13" ht="72">
      <c r="A33" s="172" t="s">
        <v>72</v>
      </c>
      <c r="B33" s="174"/>
      <c r="C33" s="174" t="s">
        <v>109</v>
      </c>
      <c r="D33" s="176"/>
      <c r="E33" s="176"/>
      <c r="F33" s="188"/>
      <c r="G33" s="174"/>
      <c r="H33" s="176"/>
      <c r="I33" s="189"/>
      <c r="J33" s="174" t="s">
        <v>649</v>
      </c>
      <c r="K33" s="177"/>
      <c r="L33" s="178"/>
    </row>
    <row r="34" spans="1:13" s="83" customFormat="1" ht="36.5" thickBot="1">
      <c r="A34" s="180">
        <v>1</v>
      </c>
      <c r="B34" s="190" t="s">
        <v>73</v>
      </c>
      <c r="C34" s="67"/>
      <c r="D34" s="88">
        <v>120</v>
      </c>
      <c r="E34" s="88"/>
      <c r="F34" s="88" t="s">
        <v>669</v>
      </c>
      <c r="G34" s="67"/>
      <c r="H34" s="88" t="s">
        <v>24</v>
      </c>
      <c r="I34" s="88" t="s">
        <v>62</v>
      </c>
      <c r="J34" s="191" t="s">
        <v>98</v>
      </c>
      <c r="K34" s="192"/>
      <c r="L34" s="193"/>
    </row>
    <row r="35" spans="1:13" ht="22.5">
      <c r="A35" s="172" t="s">
        <v>663</v>
      </c>
      <c r="B35" s="174"/>
      <c r="C35" s="174"/>
      <c r="D35" s="175"/>
      <c r="E35" s="175"/>
      <c r="F35" s="176"/>
      <c r="G35" s="174"/>
      <c r="H35" s="176"/>
      <c r="I35" s="176"/>
      <c r="J35" s="174"/>
      <c r="K35" s="177"/>
      <c r="L35" s="178"/>
      <c r="M35" s="36"/>
    </row>
    <row r="36" spans="1:13" ht="67.5">
      <c r="A36" s="179">
        <v>1</v>
      </c>
      <c r="B36" s="133" t="s">
        <v>667</v>
      </c>
      <c r="C36" s="43"/>
      <c r="D36" s="122">
        <v>60</v>
      </c>
      <c r="E36" s="122"/>
      <c r="F36" s="122">
        <v>17</v>
      </c>
      <c r="G36" s="43" t="s">
        <v>749</v>
      </c>
      <c r="H36" s="313">
        <v>5</v>
      </c>
      <c r="I36" s="313" t="s">
        <v>1123</v>
      </c>
      <c r="J36" s="43"/>
      <c r="K36" s="135"/>
      <c r="L36" s="455" t="s">
        <v>966</v>
      </c>
      <c r="M36" s="36"/>
    </row>
    <row r="37" spans="1:13" ht="22.5">
      <c r="A37" s="183"/>
      <c r="B37" s="133"/>
      <c r="C37" s="43"/>
      <c r="D37" s="122"/>
      <c r="E37" s="122"/>
      <c r="F37" s="122"/>
      <c r="G37" s="43" t="s">
        <v>750</v>
      </c>
      <c r="H37" s="313">
        <v>4</v>
      </c>
      <c r="I37" s="313" t="s">
        <v>1122</v>
      </c>
      <c r="J37" s="43"/>
      <c r="K37" s="135"/>
      <c r="L37" s="456"/>
      <c r="M37" s="36"/>
    </row>
    <row r="38" spans="1:13" ht="36">
      <c r="A38" s="183"/>
      <c r="B38" s="133"/>
      <c r="C38" s="43"/>
      <c r="D38" s="122"/>
      <c r="E38" s="122"/>
      <c r="F38" s="122"/>
      <c r="G38" s="43" t="s">
        <v>751</v>
      </c>
      <c r="H38" s="313">
        <v>1</v>
      </c>
      <c r="I38" s="313" t="s">
        <v>476</v>
      </c>
      <c r="J38" s="43"/>
      <c r="K38" s="135"/>
      <c r="L38" s="456"/>
      <c r="M38" s="36"/>
    </row>
    <row r="39" spans="1:13" ht="36">
      <c r="A39" s="183"/>
      <c r="B39" s="133"/>
      <c r="C39" s="43"/>
      <c r="D39" s="122"/>
      <c r="E39" s="122"/>
      <c r="F39" s="122"/>
      <c r="G39" s="43" t="s">
        <v>752</v>
      </c>
      <c r="H39" s="313">
        <v>1</v>
      </c>
      <c r="I39" s="313" t="s">
        <v>476</v>
      </c>
      <c r="J39" s="43"/>
      <c r="K39" s="135"/>
      <c r="L39" s="456"/>
      <c r="M39" s="36"/>
    </row>
    <row r="40" spans="1:13" ht="22.5">
      <c r="A40" s="184"/>
      <c r="B40" s="43"/>
      <c r="C40" s="43"/>
      <c r="D40" s="136"/>
      <c r="E40" s="136"/>
      <c r="F40" s="122"/>
      <c r="G40" s="43" t="s">
        <v>753</v>
      </c>
      <c r="H40" s="313">
        <v>64</v>
      </c>
      <c r="I40" s="313" t="s">
        <v>1122</v>
      </c>
      <c r="J40" s="43"/>
      <c r="K40" s="135"/>
      <c r="L40" s="456"/>
      <c r="M40" s="36"/>
    </row>
    <row r="41" spans="1:13" ht="22.5">
      <c r="A41" s="184"/>
      <c r="B41" s="137"/>
      <c r="C41" s="43"/>
      <c r="D41" s="136"/>
      <c r="E41" s="136"/>
      <c r="F41" s="122"/>
      <c r="G41" s="43" t="s">
        <v>754</v>
      </c>
      <c r="H41" s="313">
        <v>32</v>
      </c>
      <c r="I41" s="313" t="s">
        <v>1122</v>
      </c>
      <c r="J41" s="43"/>
      <c r="K41" s="135"/>
      <c r="L41" s="456"/>
      <c r="M41" s="36"/>
    </row>
    <row r="42" spans="1:13" ht="23" thickBot="1">
      <c r="A42" s="185"/>
      <c r="B42" s="186"/>
      <c r="C42" s="67"/>
      <c r="D42" s="187"/>
      <c r="E42" s="187"/>
      <c r="F42" s="88"/>
      <c r="G42" s="67" t="s">
        <v>755</v>
      </c>
      <c r="H42" s="88">
        <v>8</v>
      </c>
      <c r="I42" s="88" t="s">
        <v>1122</v>
      </c>
      <c r="J42" s="67"/>
      <c r="K42" s="182"/>
      <c r="L42" s="457"/>
      <c r="M42" s="36"/>
    </row>
    <row r="43" spans="1:13" ht="22.5">
      <c r="A43" s="172" t="s">
        <v>664</v>
      </c>
      <c r="B43" s="173"/>
      <c r="C43" s="174"/>
      <c r="D43" s="175"/>
      <c r="E43" s="175"/>
      <c r="F43" s="176"/>
      <c r="G43" s="174"/>
      <c r="H43" s="176"/>
      <c r="I43" s="176"/>
      <c r="J43" s="174"/>
      <c r="K43" s="177"/>
      <c r="L43" s="178"/>
      <c r="M43" s="36"/>
    </row>
    <row r="44" spans="1:13" ht="67.5">
      <c r="A44" s="179">
        <v>1</v>
      </c>
      <c r="B44" s="140" t="s">
        <v>668</v>
      </c>
      <c r="C44" s="43"/>
      <c r="D44" s="122">
        <v>60</v>
      </c>
      <c r="E44" s="122"/>
      <c r="F44" s="122">
        <v>33</v>
      </c>
      <c r="G44" s="43" t="s">
        <v>705</v>
      </c>
      <c r="H44" s="313">
        <v>5</v>
      </c>
      <c r="I44" s="313" t="s">
        <v>62</v>
      </c>
      <c r="J44" s="43"/>
      <c r="K44" s="135"/>
      <c r="L44" s="458" t="s">
        <v>967</v>
      </c>
      <c r="M44" s="36"/>
    </row>
    <row r="45" spans="1:13" ht="22.5">
      <c r="A45" s="183"/>
      <c r="B45" s="133"/>
      <c r="C45" s="43"/>
      <c r="D45" s="122"/>
      <c r="E45" s="122"/>
      <c r="F45" s="122"/>
      <c r="G45" s="43" t="s">
        <v>756</v>
      </c>
      <c r="H45" s="313">
        <v>4</v>
      </c>
      <c r="I45" s="313" t="s">
        <v>1122</v>
      </c>
      <c r="J45" s="43"/>
      <c r="K45" s="135"/>
      <c r="L45" s="459"/>
      <c r="M45" s="36"/>
    </row>
    <row r="46" spans="1:13" ht="36">
      <c r="A46" s="183"/>
      <c r="B46" s="133"/>
      <c r="C46" s="43"/>
      <c r="D46" s="122"/>
      <c r="E46" s="122"/>
      <c r="F46" s="122"/>
      <c r="G46" s="43" t="s">
        <v>706</v>
      </c>
      <c r="H46" s="313">
        <v>1</v>
      </c>
      <c r="I46" s="313" t="s">
        <v>476</v>
      </c>
      <c r="J46" s="43"/>
      <c r="K46" s="135"/>
      <c r="L46" s="459"/>
      <c r="M46" s="36"/>
    </row>
    <row r="47" spans="1:13" ht="36">
      <c r="A47" s="183"/>
      <c r="B47" s="133"/>
      <c r="C47" s="43"/>
      <c r="D47" s="122"/>
      <c r="E47" s="122"/>
      <c r="F47" s="122"/>
      <c r="G47" s="43" t="s">
        <v>707</v>
      </c>
      <c r="H47" s="313">
        <v>1</v>
      </c>
      <c r="I47" s="313" t="s">
        <v>476</v>
      </c>
      <c r="J47" s="43"/>
      <c r="K47" s="135"/>
      <c r="L47" s="459"/>
      <c r="M47" s="36"/>
    </row>
    <row r="48" spans="1:13" ht="22.5">
      <c r="A48" s="184"/>
      <c r="B48" s="43"/>
      <c r="C48" s="43"/>
      <c r="D48" s="136"/>
      <c r="E48" s="136"/>
      <c r="F48" s="122"/>
      <c r="G48" s="43" t="s">
        <v>708</v>
      </c>
      <c r="H48" s="313">
        <v>64</v>
      </c>
      <c r="I48" s="313" t="s">
        <v>1122</v>
      </c>
      <c r="J48" s="43"/>
      <c r="K48" s="135"/>
      <c r="L48" s="459"/>
      <c r="M48" s="36"/>
    </row>
    <row r="49" spans="1:13" ht="22.5">
      <c r="A49" s="184"/>
      <c r="B49" s="137"/>
      <c r="C49" s="43"/>
      <c r="D49" s="136"/>
      <c r="E49" s="136"/>
      <c r="F49" s="122"/>
      <c r="G49" s="43" t="s">
        <v>709</v>
      </c>
      <c r="H49" s="313">
        <v>32</v>
      </c>
      <c r="I49" s="313" t="s">
        <v>1122</v>
      </c>
      <c r="J49" s="43"/>
      <c r="K49" s="135"/>
      <c r="L49" s="459"/>
      <c r="M49" s="31"/>
    </row>
    <row r="50" spans="1:13" ht="22.5">
      <c r="A50" s="184"/>
      <c r="B50" s="137"/>
      <c r="C50" s="43"/>
      <c r="D50" s="136"/>
      <c r="E50" s="136"/>
      <c r="F50" s="122"/>
      <c r="G50" s="43" t="s">
        <v>710</v>
      </c>
      <c r="H50" s="313">
        <v>8</v>
      </c>
      <c r="I50" s="313"/>
      <c r="J50" s="43"/>
      <c r="K50" s="135"/>
      <c r="L50" s="459"/>
      <c r="M50" s="36"/>
    </row>
    <row r="51" spans="1:13" ht="23" thickBot="1">
      <c r="A51" s="185"/>
      <c r="B51" s="186"/>
      <c r="C51" s="67"/>
      <c r="D51" s="187"/>
      <c r="E51" s="187"/>
      <c r="F51" s="88"/>
      <c r="G51" s="67" t="s">
        <v>711</v>
      </c>
      <c r="H51" s="88">
        <v>3</v>
      </c>
      <c r="I51" s="88"/>
      <c r="J51" s="67"/>
      <c r="K51" s="182"/>
      <c r="L51" s="460"/>
      <c r="M51" s="36"/>
    </row>
    <row r="52" spans="1:13" ht="22.5">
      <c r="A52" s="172" t="s">
        <v>665</v>
      </c>
      <c r="B52" s="173"/>
      <c r="C52" s="174"/>
      <c r="D52" s="175"/>
      <c r="E52" s="175"/>
      <c r="F52" s="176"/>
      <c r="G52" s="174"/>
      <c r="H52" s="176"/>
      <c r="I52" s="176"/>
      <c r="J52" s="174"/>
      <c r="K52" s="177"/>
      <c r="L52" s="178"/>
      <c r="M52" s="36"/>
    </row>
    <row r="53" spans="1:13" ht="45">
      <c r="A53" s="179">
        <v>99</v>
      </c>
      <c r="B53" s="133" t="s">
        <v>666</v>
      </c>
      <c r="C53" s="133"/>
      <c r="D53" s="122">
        <v>60</v>
      </c>
      <c r="E53" s="122"/>
      <c r="F53" s="122"/>
      <c r="G53" s="43" t="s">
        <v>712</v>
      </c>
      <c r="H53" s="122">
        <v>1</v>
      </c>
      <c r="I53" s="122" t="s">
        <v>62</v>
      </c>
      <c r="J53" s="43"/>
      <c r="K53" s="135"/>
      <c r="L53" s="458" t="s">
        <v>968</v>
      </c>
      <c r="M53" s="36"/>
    </row>
    <row r="54" spans="1:13" ht="22.5">
      <c r="A54" s="179"/>
      <c r="B54" s="140"/>
      <c r="C54" s="43"/>
      <c r="D54" s="122"/>
      <c r="E54" s="122"/>
      <c r="F54" s="122"/>
      <c r="G54" s="43" t="s">
        <v>713</v>
      </c>
      <c r="H54" s="122">
        <v>64</v>
      </c>
      <c r="I54" s="122" t="s">
        <v>1124</v>
      </c>
      <c r="J54" s="43"/>
      <c r="K54" s="135"/>
      <c r="L54" s="459"/>
      <c r="M54" s="36"/>
    </row>
    <row r="55" spans="1:13" ht="22.5">
      <c r="A55" s="179"/>
      <c r="B55" s="140"/>
      <c r="C55" s="43"/>
      <c r="D55" s="122"/>
      <c r="E55" s="122"/>
      <c r="F55" s="122"/>
      <c r="G55" s="43" t="s">
        <v>714</v>
      </c>
      <c r="H55" s="122">
        <v>32</v>
      </c>
      <c r="I55" s="122" t="s">
        <v>1124</v>
      </c>
      <c r="J55" s="43"/>
      <c r="K55" s="135"/>
      <c r="L55" s="459"/>
      <c r="M55" s="36"/>
    </row>
    <row r="56" spans="1:13" ht="22.5">
      <c r="A56" s="179"/>
      <c r="B56" s="140"/>
      <c r="C56" s="43"/>
      <c r="D56" s="122"/>
      <c r="E56" s="122"/>
      <c r="F56" s="122"/>
      <c r="G56" s="43" t="s">
        <v>757</v>
      </c>
      <c r="H56" s="122">
        <v>8</v>
      </c>
      <c r="I56" s="122" t="s">
        <v>1124</v>
      </c>
      <c r="J56" s="43"/>
      <c r="K56" s="135"/>
      <c r="L56" s="459"/>
      <c r="M56" s="36"/>
    </row>
    <row r="57" spans="1:13" ht="36.5" thickBot="1">
      <c r="A57" s="180"/>
      <c r="B57" s="181"/>
      <c r="C57" s="67"/>
      <c r="D57" s="88"/>
      <c r="E57" s="88"/>
      <c r="F57" s="88"/>
      <c r="G57" s="67" t="s">
        <v>758</v>
      </c>
      <c r="H57" s="88">
        <v>3</v>
      </c>
      <c r="I57" s="88" t="s">
        <v>1127</v>
      </c>
      <c r="J57" s="67"/>
      <c r="K57" s="182"/>
      <c r="L57" s="460"/>
      <c r="M57" s="36"/>
    </row>
    <row r="58" spans="1:13" ht="22.5">
      <c r="A58" s="290" t="s">
        <v>1026</v>
      </c>
      <c r="B58" s="291"/>
      <c r="C58" s="292"/>
      <c r="D58" s="293"/>
      <c r="E58" s="293"/>
      <c r="F58" s="294"/>
      <c r="G58" s="292"/>
      <c r="H58" s="294"/>
      <c r="I58" s="294"/>
      <c r="J58" s="292"/>
      <c r="K58" s="295"/>
      <c r="L58" s="296"/>
    </row>
    <row r="59" spans="1:13" ht="36">
      <c r="A59" s="297">
        <v>99</v>
      </c>
      <c r="B59" s="298" t="s">
        <v>1027</v>
      </c>
      <c r="C59" s="298"/>
      <c r="D59" s="58"/>
      <c r="E59" s="58"/>
      <c r="F59" s="58"/>
      <c r="G59" s="41" t="s">
        <v>1028</v>
      </c>
      <c r="H59" s="58" t="s">
        <v>24</v>
      </c>
      <c r="I59" s="58" t="s">
        <v>62</v>
      </c>
      <c r="J59" s="41"/>
      <c r="K59" s="299"/>
      <c r="L59" s="300" t="s">
        <v>1035</v>
      </c>
    </row>
    <row r="60" spans="1:13" ht="22.5">
      <c r="A60" s="297"/>
      <c r="B60" s="298"/>
      <c r="C60" s="298"/>
      <c r="D60" s="58"/>
      <c r="E60" s="58"/>
      <c r="F60" s="58"/>
      <c r="G60" s="41" t="s">
        <v>1029</v>
      </c>
      <c r="H60" s="58"/>
      <c r="I60" s="58"/>
      <c r="J60" s="41"/>
      <c r="K60" s="299"/>
      <c r="L60" s="300" t="s">
        <v>1036</v>
      </c>
    </row>
    <row r="61" spans="1:13" ht="22.5">
      <c r="A61" s="297"/>
      <c r="B61" s="298"/>
      <c r="C61" s="298"/>
      <c r="D61" s="58"/>
      <c r="E61" s="58"/>
      <c r="F61" s="58"/>
      <c r="G61" s="41" t="s">
        <v>1030</v>
      </c>
      <c r="H61" s="58"/>
      <c r="I61" s="58"/>
      <c r="J61" s="41"/>
      <c r="K61" s="299"/>
      <c r="L61" s="300" t="s">
        <v>1037</v>
      </c>
    </row>
    <row r="62" spans="1:13" ht="22.5">
      <c r="A62" s="297"/>
      <c r="B62" s="298"/>
      <c r="C62" s="298"/>
      <c r="D62" s="58"/>
      <c r="E62" s="58"/>
      <c r="F62" s="58"/>
      <c r="G62" s="41" t="s">
        <v>1031</v>
      </c>
      <c r="H62" s="58"/>
      <c r="I62" s="58"/>
      <c r="J62" s="41"/>
      <c r="K62" s="299"/>
      <c r="L62" s="300" t="s">
        <v>1038</v>
      </c>
    </row>
    <row r="63" spans="1:13" ht="22.5">
      <c r="A63" s="297"/>
      <c r="B63" s="301"/>
      <c r="C63" s="41"/>
      <c r="D63" s="58"/>
      <c r="E63" s="58"/>
      <c r="F63" s="58"/>
      <c r="G63" s="41" t="s">
        <v>1032</v>
      </c>
      <c r="H63" s="58"/>
      <c r="I63" s="58"/>
      <c r="J63" s="41"/>
      <c r="K63" s="299"/>
      <c r="L63" s="300" t="s">
        <v>1039</v>
      </c>
    </row>
    <row r="64" spans="1:13" ht="22.5">
      <c r="A64" s="297"/>
      <c r="B64" s="301"/>
      <c r="C64" s="41"/>
      <c r="D64" s="58"/>
      <c r="E64" s="58"/>
      <c r="F64" s="58"/>
      <c r="G64" s="41" t="s">
        <v>1033</v>
      </c>
      <c r="H64" s="58"/>
      <c r="I64" s="58"/>
      <c r="J64" s="41"/>
      <c r="K64" s="299"/>
      <c r="L64" s="300" t="s">
        <v>1040</v>
      </c>
    </row>
    <row r="65" spans="1:12" ht="36.5" thickBot="1">
      <c r="A65" s="302"/>
      <c r="B65" s="303"/>
      <c r="C65" s="304"/>
      <c r="D65" s="305"/>
      <c r="E65" s="305"/>
      <c r="F65" s="305"/>
      <c r="G65" s="304" t="s">
        <v>1034</v>
      </c>
      <c r="H65" s="305"/>
      <c r="I65" s="305"/>
      <c r="J65" s="304"/>
      <c r="K65" s="306"/>
      <c r="L65" s="307" t="s">
        <v>1035</v>
      </c>
    </row>
    <row r="66" spans="1:12" ht="22.5">
      <c r="A66" s="290" t="s">
        <v>1052</v>
      </c>
      <c r="B66" s="291"/>
      <c r="C66" s="292"/>
      <c r="D66" s="293"/>
      <c r="E66" s="293"/>
      <c r="F66" s="294"/>
      <c r="G66" s="292"/>
      <c r="H66" s="294"/>
      <c r="I66" s="294"/>
      <c r="J66" s="292"/>
      <c r="K66" s="295"/>
      <c r="L66" s="296"/>
    </row>
    <row r="67" spans="1:12" ht="36">
      <c r="A67" s="297">
        <v>99</v>
      </c>
      <c r="B67" s="298" t="s">
        <v>1128</v>
      </c>
      <c r="C67" s="298"/>
      <c r="D67" s="58"/>
      <c r="E67" s="58"/>
      <c r="F67" s="58"/>
      <c r="G67" s="41" t="s">
        <v>1042</v>
      </c>
      <c r="H67" s="58">
        <v>1</v>
      </c>
      <c r="I67" s="58" t="s">
        <v>62</v>
      </c>
      <c r="J67" s="41"/>
      <c r="K67" s="299"/>
      <c r="L67" s="461" t="s">
        <v>1045</v>
      </c>
    </row>
    <row r="68" spans="1:12" ht="22.5">
      <c r="A68" s="297"/>
      <c r="B68" s="298"/>
      <c r="C68" s="298"/>
      <c r="D68" s="58"/>
      <c r="E68" s="58"/>
      <c r="F68" s="58"/>
      <c r="G68" s="41" t="s">
        <v>1043</v>
      </c>
      <c r="H68" s="58">
        <v>5</v>
      </c>
      <c r="I68" s="310" t="s">
        <v>1122</v>
      </c>
      <c r="J68" s="41"/>
      <c r="K68" s="299"/>
      <c r="L68" s="451"/>
    </row>
    <row r="69" spans="1:12" ht="22.5">
      <c r="A69" s="297"/>
      <c r="B69" s="298"/>
      <c r="C69" s="298"/>
      <c r="D69" s="58"/>
      <c r="E69" s="58"/>
      <c r="F69" s="58"/>
      <c r="G69" s="41" t="s">
        <v>1054</v>
      </c>
      <c r="H69" s="58">
        <v>14</v>
      </c>
      <c r="I69" s="310" t="s">
        <v>1122</v>
      </c>
      <c r="J69" s="41"/>
      <c r="K69" s="299"/>
      <c r="L69" s="451"/>
    </row>
    <row r="70" spans="1:12" ht="36.5" thickBot="1">
      <c r="A70" s="297"/>
      <c r="B70" s="298"/>
      <c r="C70" s="298"/>
      <c r="D70" s="58"/>
      <c r="E70" s="58"/>
      <c r="F70" s="58"/>
      <c r="G70" s="41" t="s">
        <v>1044</v>
      </c>
      <c r="H70" s="58">
        <v>1</v>
      </c>
      <c r="I70" s="310" t="s">
        <v>476</v>
      </c>
      <c r="J70" s="41"/>
      <c r="K70" s="299"/>
      <c r="L70" s="452"/>
    </row>
    <row r="71" spans="1:12" ht="22.5">
      <c r="A71" s="262" t="s">
        <v>1053</v>
      </c>
      <c r="B71" s="263"/>
      <c r="C71" s="263"/>
      <c r="D71" s="265"/>
      <c r="E71" s="265"/>
      <c r="F71" s="266"/>
      <c r="G71" s="264"/>
      <c r="H71" s="266"/>
      <c r="I71" s="266"/>
      <c r="J71" s="264"/>
      <c r="K71" s="267"/>
      <c r="L71" s="268"/>
    </row>
    <row r="72" spans="1:12" ht="36">
      <c r="A72" s="282">
        <v>1</v>
      </c>
      <c r="B72" s="331" t="s">
        <v>1129</v>
      </c>
      <c r="C72" s="329" t="s">
        <v>1065</v>
      </c>
      <c r="D72" s="278"/>
      <c r="E72" s="278"/>
      <c r="F72" s="279"/>
      <c r="G72" s="280" t="s">
        <v>1097</v>
      </c>
      <c r="H72" s="269">
        <v>23</v>
      </c>
      <c r="I72" s="269" t="s">
        <v>62</v>
      </c>
      <c r="J72" s="280"/>
      <c r="K72" s="281"/>
      <c r="L72" s="283" t="s">
        <v>1083</v>
      </c>
    </row>
    <row r="73" spans="1:12" ht="20">
      <c r="A73" s="282"/>
      <c r="B73" s="328"/>
      <c r="C73" s="330"/>
      <c r="D73" s="278"/>
      <c r="E73" s="278"/>
      <c r="F73" s="279"/>
      <c r="G73" s="280" t="s">
        <v>1098</v>
      </c>
      <c r="H73" s="279">
        <v>24</v>
      </c>
      <c r="I73" s="279"/>
      <c r="J73" s="280"/>
      <c r="K73" s="281"/>
      <c r="L73" s="284"/>
    </row>
    <row r="74" spans="1:12" ht="72">
      <c r="A74" s="282">
        <v>2</v>
      </c>
      <c r="B74" s="331" t="s">
        <v>1130</v>
      </c>
      <c r="C74" s="329" t="s">
        <v>1066</v>
      </c>
      <c r="D74" s="278"/>
      <c r="E74" s="278"/>
      <c r="F74" s="279"/>
      <c r="G74" s="280" t="s">
        <v>1099</v>
      </c>
      <c r="H74" s="269">
        <v>2</v>
      </c>
      <c r="I74" s="269" t="s">
        <v>62</v>
      </c>
      <c r="J74" s="280"/>
      <c r="K74" s="281"/>
      <c r="L74" s="285" t="s">
        <v>1084</v>
      </c>
    </row>
    <row r="75" spans="1:12" ht="22.5">
      <c r="A75" s="282"/>
      <c r="B75" s="331" t="s">
        <v>1131</v>
      </c>
      <c r="C75" s="329" t="s">
        <v>1067</v>
      </c>
      <c r="D75" s="278"/>
      <c r="E75" s="278"/>
      <c r="F75" s="279"/>
      <c r="G75" s="280" t="s">
        <v>1100</v>
      </c>
      <c r="H75" s="279">
        <v>8</v>
      </c>
      <c r="I75" s="279"/>
      <c r="J75" s="280"/>
      <c r="K75" s="281"/>
      <c r="L75" s="283" t="s">
        <v>1081</v>
      </c>
    </row>
    <row r="76" spans="1:12" ht="20">
      <c r="A76" s="282"/>
      <c r="B76" s="328"/>
      <c r="C76" s="277"/>
      <c r="D76" s="278"/>
      <c r="E76" s="278"/>
      <c r="F76" s="279"/>
      <c r="G76" s="280" t="s">
        <v>1101</v>
      </c>
      <c r="H76" s="279">
        <v>2</v>
      </c>
      <c r="I76" s="279"/>
      <c r="J76" s="280"/>
      <c r="K76" s="281"/>
      <c r="L76" s="286"/>
    </row>
    <row r="77" spans="1:12" ht="20">
      <c r="A77" s="282"/>
      <c r="B77" s="328"/>
      <c r="C77" s="277"/>
      <c r="D77" s="278"/>
      <c r="E77" s="278"/>
      <c r="F77" s="279"/>
      <c r="G77" s="280" t="s">
        <v>1102</v>
      </c>
      <c r="H77" s="279">
        <v>6</v>
      </c>
      <c r="I77" s="279"/>
      <c r="J77" s="280"/>
      <c r="K77" s="281"/>
      <c r="L77" s="284"/>
    </row>
    <row r="78" spans="1:12" ht="40">
      <c r="A78" s="282"/>
      <c r="B78" s="331" t="s">
        <v>1132</v>
      </c>
      <c r="C78" s="277" t="s">
        <v>1068</v>
      </c>
      <c r="D78" s="278"/>
      <c r="E78" s="278"/>
      <c r="F78" s="279"/>
      <c r="G78" s="280" t="s">
        <v>1103</v>
      </c>
      <c r="H78" s="279">
        <v>4</v>
      </c>
      <c r="I78" s="279"/>
      <c r="J78" s="280"/>
      <c r="K78" s="281"/>
      <c r="L78" s="283" t="s">
        <v>1085</v>
      </c>
    </row>
    <row r="79" spans="1:12">
      <c r="A79" s="282"/>
      <c r="B79" s="277"/>
      <c r="C79" s="277"/>
      <c r="D79" s="278"/>
      <c r="E79" s="278"/>
      <c r="F79" s="279"/>
      <c r="G79" s="280" t="s">
        <v>1104</v>
      </c>
      <c r="H79" s="279">
        <v>3</v>
      </c>
      <c r="I79" s="279"/>
      <c r="J79" s="280"/>
      <c r="K79" s="281"/>
      <c r="L79" s="284"/>
    </row>
    <row r="80" spans="1:12" ht="36">
      <c r="A80" s="282"/>
      <c r="B80" s="333" t="s">
        <v>1133</v>
      </c>
      <c r="C80" s="277" t="s">
        <v>1069</v>
      </c>
      <c r="D80" s="278"/>
      <c r="E80" s="278"/>
      <c r="F80" s="279"/>
      <c r="G80" s="280" t="s">
        <v>1105</v>
      </c>
      <c r="H80" s="279">
        <v>4</v>
      </c>
      <c r="I80" s="279"/>
      <c r="J80" s="280"/>
      <c r="K80" s="281"/>
      <c r="L80" s="287" t="s">
        <v>1086</v>
      </c>
    </row>
    <row r="81" spans="1:12" ht="36">
      <c r="A81" s="282"/>
      <c r="B81" s="333" t="s">
        <v>1134</v>
      </c>
      <c r="C81" s="277" t="s">
        <v>1070</v>
      </c>
      <c r="D81" s="278"/>
      <c r="E81" s="278"/>
      <c r="F81" s="279"/>
      <c r="G81" s="280" t="s">
        <v>1106</v>
      </c>
      <c r="H81" s="279">
        <v>4</v>
      </c>
      <c r="I81" s="279"/>
      <c r="J81" s="280"/>
      <c r="K81" s="281"/>
      <c r="L81" s="287" t="s">
        <v>1087</v>
      </c>
    </row>
    <row r="82" spans="1:12" ht="36">
      <c r="A82" s="282"/>
      <c r="B82" s="333" t="s">
        <v>1135</v>
      </c>
      <c r="C82" s="277" t="s">
        <v>1071</v>
      </c>
      <c r="D82" s="278"/>
      <c r="E82" s="278"/>
      <c r="F82" s="279"/>
      <c r="G82" s="280" t="s">
        <v>1107</v>
      </c>
      <c r="H82" s="279">
        <v>4</v>
      </c>
      <c r="I82" s="279"/>
      <c r="J82" s="280"/>
      <c r="K82" s="281"/>
      <c r="L82" s="288" t="s">
        <v>1082</v>
      </c>
    </row>
    <row r="83" spans="1:12">
      <c r="A83" s="282"/>
      <c r="B83" s="333" t="s">
        <v>1136</v>
      </c>
      <c r="C83" s="277" t="s">
        <v>1072</v>
      </c>
      <c r="D83" s="278"/>
      <c r="E83" s="278"/>
      <c r="F83" s="279"/>
      <c r="G83" s="280" t="s">
        <v>1108</v>
      </c>
      <c r="H83" s="279">
        <v>3</v>
      </c>
      <c r="I83" s="279"/>
      <c r="J83" s="280"/>
      <c r="K83" s="281"/>
      <c r="L83" s="287" t="s">
        <v>1088</v>
      </c>
    </row>
    <row r="84" spans="1:12" ht="54">
      <c r="A84" s="282"/>
      <c r="B84" s="333" t="s">
        <v>1137</v>
      </c>
      <c r="C84" s="277" t="s">
        <v>1073</v>
      </c>
      <c r="D84" s="278"/>
      <c r="E84" s="278"/>
      <c r="F84" s="279"/>
      <c r="G84" s="280" t="s">
        <v>1109</v>
      </c>
      <c r="H84" s="279">
        <v>8</v>
      </c>
      <c r="I84" s="279"/>
      <c r="J84" s="280"/>
      <c r="K84" s="281"/>
      <c r="L84" s="283" t="s">
        <v>1089</v>
      </c>
    </row>
    <row r="85" spans="1:12">
      <c r="A85" s="282"/>
      <c r="B85" s="333"/>
      <c r="C85" s="277"/>
      <c r="D85" s="278"/>
      <c r="E85" s="278"/>
      <c r="F85" s="279"/>
      <c r="G85" s="280" t="s">
        <v>1110</v>
      </c>
      <c r="H85" s="279">
        <v>3</v>
      </c>
      <c r="I85" s="279"/>
      <c r="J85" s="280"/>
      <c r="K85" s="281"/>
      <c r="L85" s="284"/>
    </row>
    <row r="86" spans="1:12" ht="54">
      <c r="A86" s="282"/>
      <c r="B86" s="333" t="s">
        <v>1139</v>
      </c>
      <c r="C86" s="277" t="s">
        <v>1074</v>
      </c>
      <c r="D86" s="278"/>
      <c r="E86" s="278"/>
      <c r="F86" s="279"/>
      <c r="G86" s="280" t="s">
        <v>1111</v>
      </c>
      <c r="H86" s="279">
        <v>8</v>
      </c>
      <c r="I86" s="279"/>
      <c r="J86" s="280"/>
      <c r="K86" s="281"/>
      <c r="L86" s="287" t="s">
        <v>1090</v>
      </c>
    </row>
    <row r="87" spans="1:12" ht="54">
      <c r="A87" s="282"/>
      <c r="B87" s="333" t="s">
        <v>1138</v>
      </c>
      <c r="C87" s="277" t="s">
        <v>1075</v>
      </c>
      <c r="D87" s="278"/>
      <c r="E87" s="278"/>
      <c r="F87" s="279"/>
      <c r="G87" s="280" t="s">
        <v>1112</v>
      </c>
      <c r="H87" s="279">
        <v>8</v>
      </c>
      <c r="I87" s="279"/>
      <c r="J87" s="280"/>
      <c r="K87" s="281"/>
      <c r="L87" s="287" t="s">
        <v>1091</v>
      </c>
    </row>
    <row r="88" spans="1:12" ht="54">
      <c r="A88" s="282"/>
      <c r="B88" s="333" t="s">
        <v>1140</v>
      </c>
      <c r="C88" s="277" t="s">
        <v>1076</v>
      </c>
      <c r="D88" s="278"/>
      <c r="E88" s="278"/>
      <c r="F88" s="279"/>
      <c r="G88" s="280" t="s">
        <v>1113</v>
      </c>
      <c r="H88" s="279">
        <v>8</v>
      </c>
      <c r="I88" s="279"/>
      <c r="J88" s="280"/>
      <c r="K88" s="281"/>
      <c r="L88" s="288" t="s">
        <v>1092</v>
      </c>
    </row>
    <row r="89" spans="1:12">
      <c r="A89" s="282"/>
      <c r="B89" s="333" t="s">
        <v>1141</v>
      </c>
      <c r="C89" s="277" t="s">
        <v>1077</v>
      </c>
      <c r="D89" s="278"/>
      <c r="E89" s="278"/>
      <c r="F89" s="279"/>
      <c r="G89" s="280" t="s">
        <v>1114</v>
      </c>
      <c r="H89" s="279">
        <v>5</v>
      </c>
      <c r="I89" s="279"/>
      <c r="J89" s="280"/>
      <c r="K89" s="281"/>
      <c r="L89" s="289" t="s">
        <v>1093</v>
      </c>
    </row>
    <row r="90" spans="1:12">
      <c r="A90" s="282"/>
      <c r="B90" s="333" t="s">
        <v>1142</v>
      </c>
      <c r="C90" s="277" t="s">
        <v>1078</v>
      </c>
      <c r="D90" s="278"/>
      <c r="E90" s="278"/>
      <c r="F90" s="279"/>
      <c r="G90" s="280" t="s">
        <v>1115</v>
      </c>
      <c r="H90" s="279">
        <v>5</v>
      </c>
      <c r="I90" s="279"/>
      <c r="J90" s="280"/>
      <c r="K90" s="281"/>
      <c r="L90" s="289" t="s">
        <v>1094</v>
      </c>
    </row>
    <row r="91" spans="1:12">
      <c r="A91" s="282"/>
      <c r="B91" s="333" t="s">
        <v>1143</v>
      </c>
      <c r="C91" s="277" t="s">
        <v>1079</v>
      </c>
      <c r="D91" s="278"/>
      <c r="E91" s="278"/>
      <c r="F91" s="279"/>
      <c r="G91" s="280" t="s">
        <v>1116</v>
      </c>
      <c r="H91" s="279">
        <v>5</v>
      </c>
      <c r="I91" s="279"/>
      <c r="J91" s="280"/>
      <c r="K91" s="281"/>
      <c r="L91" s="289" t="s">
        <v>1095</v>
      </c>
    </row>
    <row r="92" spans="1:12">
      <c r="A92" s="319"/>
      <c r="B92" s="334" t="s">
        <v>1144</v>
      </c>
      <c r="C92" s="320" t="s">
        <v>1080</v>
      </c>
      <c r="D92" s="321"/>
      <c r="E92" s="321"/>
      <c r="F92" s="322"/>
      <c r="G92" s="323" t="s">
        <v>1117</v>
      </c>
      <c r="H92" s="322">
        <v>24</v>
      </c>
      <c r="I92" s="322"/>
      <c r="J92" s="323"/>
      <c r="K92" s="324"/>
      <c r="L92" s="283" t="s">
        <v>1096</v>
      </c>
    </row>
    <row r="93" spans="1:12">
      <c r="A93" s="282"/>
      <c r="B93" s="42"/>
      <c r="C93" s="42"/>
      <c r="D93" s="325"/>
      <c r="E93" s="325"/>
      <c r="F93" s="269"/>
      <c r="G93" s="42" t="s">
        <v>1118</v>
      </c>
      <c r="H93" s="269">
        <v>2</v>
      </c>
      <c r="I93" s="269"/>
      <c r="J93" s="42"/>
      <c r="K93" s="326"/>
      <c r="L93" s="317"/>
    </row>
    <row r="94" spans="1:12">
      <c r="A94" s="282"/>
      <c r="B94" s="42"/>
      <c r="C94" s="42"/>
      <c r="D94" s="325"/>
      <c r="E94" s="325"/>
      <c r="F94" s="269"/>
      <c r="G94" s="42" t="s">
        <v>1119</v>
      </c>
      <c r="H94" s="269">
        <v>3</v>
      </c>
      <c r="I94" s="269"/>
      <c r="J94" s="42"/>
      <c r="K94" s="326"/>
      <c r="L94" s="317"/>
    </row>
    <row r="95" spans="1:12">
      <c r="A95" s="282"/>
      <c r="B95" s="42"/>
      <c r="C95" s="42"/>
      <c r="D95" s="325"/>
      <c r="E95" s="325"/>
      <c r="F95" s="269"/>
      <c r="G95" s="42" t="s">
        <v>1120</v>
      </c>
      <c r="H95" s="269">
        <v>2</v>
      </c>
      <c r="I95" s="269"/>
      <c r="J95" s="42"/>
      <c r="K95" s="326"/>
      <c r="L95" s="317"/>
    </row>
    <row r="96" spans="1:12">
      <c r="A96" s="282"/>
      <c r="B96" s="42"/>
      <c r="C96" s="42"/>
      <c r="D96" s="325"/>
      <c r="E96" s="325"/>
      <c r="F96" s="269"/>
      <c r="G96" s="42" t="s">
        <v>1121</v>
      </c>
      <c r="H96" s="269">
        <v>1</v>
      </c>
      <c r="I96" s="269"/>
      <c r="J96" s="42"/>
      <c r="K96" s="326"/>
      <c r="L96" s="318"/>
    </row>
    <row r="97" spans="1:12" ht="20">
      <c r="A97" s="308">
        <v>99</v>
      </c>
      <c r="B97" s="332" t="s">
        <v>1145</v>
      </c>
      <c r="C97" s="332" t="s">
        <v>1146</v>
      </c>
      <c r="D97" s="310"/>
      <c r="E97" s="310"/>
      <c r="F97" s="310"/>
      <c r="G97" s="311" t="s">
        <v>1062</v>
      </c>
      <c r="H97" s="310">
        <v>2</v>
      </c>
      <c r="I97" s="310"/>
      <c r="J97" s="311"/>
      <c r="K97" s="312"/>
      <c r="L97" s="450" t="s">
        <v>1064</v>
      </c>
    </row>
    <row r="98" spans="1:12" ht="22.5">
      <c r="A98" s="308"/>
      <c r="B98" s="309"/>
      <c r="C98" s="309"/>
      <c r="D98" s="310"/>
      <c r="E98" s="310"/>
      <c r="F98" s="310"/>
      <c r="G98" s="311" t="s">
        <v>1055</v>
      </c>
      <c r="H98" s="310">
        <v>6</v>
      </c>
      <c r="I98" s="310" t="s">
        <v>1124</v>
      </c>
      <c r="J98" s="311"/>
      <c r="K98" s="312"/>
      <c r="L98" s="451"/>
    </row>
    <row r="99" spans="1:12" ht="22.5">
      <c r="A99" s="308"/>
      <c r="B99" s="309"/>
      <c r="C99" s="309"/>
      <c r="D99" s="310"/>
      <c r="E99" s="310"/>
      <c r="F99" s="310"/>
      <c r="G99" s="311" t="s">
        <v>1063</v>
      </c>
      <c r="H99" s="310">
        <v>4</v>
      </c>
      <c r="I99" s="310" t="s">
        <v>1124</v>
      </c>
      <c r="J99" s="311"/>
      <c r="K99" s="312"/>
      <c r="L99" s="451"/>
    </row>
    <row r="100" spans="1:12" ht="22.5">
      <c r="A100" s="308"/>
      <c r="B100" s="309"/>
      <c r="C100" s="309"/>
      <c r="D100" s="310"/>
      <c r="E100" s="310"/>
      <c r="F100" s="310"/>
      <c r="G100" s="311" t="s">
        <v>1056</v>
      </c>
      <c r="H100" s="310">
        <v>3</v>
      </c>
      <c r="I100" s="310"/>
      <c r="J100" s="311"/>
      <c r="K100" s="312"/>
      <c r="L100" s="451"/>
    </row>
    <row r="101" spans="1:12" ht="22.5">
      <c r="A101" s="308"/>
      <c r="B101" s="309"/>
      <c r="C101" s="309"/>
      <c r="D101" s="310"/>
      <c r="E101" s="310"/>
      <c r="F101" s="310"/>
      <c r="G101" s="311" t="s">
        <v>1057</v>
      </c>
      <c r="H101" s="310">
        <v>2</v>
      </c>
      <c r="I101" s="310"/>
      <c r="J101" s="311"/>
      <c r="K101" s="312"/>
      <c r="L101" s="451"/>
    </row>
    <row r="102" spans="1:12" ht="22.5">
      <c r="A102" s="308"/>
      <c r="B102" s="309"/>
      <c r="C102" s="309"/>
      <c r="D102" s="310"/>
      <c r="E102" s="310"/>
      <c r="F102" s="310"/>
      <c r="G102" s="311" t="s">
        <v>1058</v>
      </c>
      <c r="H102" s="310">
        <v>2</v>
      </c>
      <c r="I102" s="310"/>
      <c r="J102" s="311"/>
      <c r="K102" s="312"/>
      <c r="L102" s="452"/>
    </row>
  </sheetData>
  <mergeCells count="6">
    <mergeCell ref="L97:L102"/>
    <mergeCell ref="L3:L30"/>
    <mergeCell ref="L36:L42"/>
    <mergeCell ref="L44:L51"/>
    <mergeCell ref="L53:L57"/>
    <mergeCell ref="L67:L70"/>
  </mergeCells>
  <phoneticPr fontId="10"/>
  <conditionalFormatting sqref="L67">
    <cfRule type="expression" dxfId="30" priority="3">
      <formula>$A67="✓"</formula>
    </cfRule>
  </conditionalFormatting>
  <conditionalFormatting sqref="L97">
    <cfRule type="expression" dxfId="29" priority="2">
      <formula>$A97="✓"</formula>
    </cfRule>
  </conditionalFormatting>
  <conditionalFormatting sqref="A72:A96">
    <cfRule type="expression" dxfId="28" priority="1">
      <formula>$A72="✓"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4294967294" r:id="rId1"/>
  <headerFooter>
    <oddHeader>&amp;R&amp;A</oddHeader>
    <oddFooter>&amp;C&amp;P/&amp;N</oddFooter>
  </headerFooter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">
    <pageSetUpPr fitToPage="1"/>
  </sheetPr>
  <dimension ref="A1:M10"/>
  <sheetViews>
    <sheetView zoomScale="70" zoomScaleNormal="70" workbookViewId="0">
      <selection activeCell="G24" sqref="G24"/>
    </sheetView>
  </sheetViews>
  <sheetFormatPr defaultColWidth="8.83203125" defaultRowHeight="18"/>
  <cols>
    <col min="1" max="1" width="6.08203125" bestFit="1" customWidth="1"/>
    <col min="2" max="2" width="44.5" bestFit="1" customWidth="1"/>
    <col min="3" max="3" width="33" customWidth="1"/>
    <col min="4" max="4" width="10.08203125" style="18" customWidth="1"/>
    <col min="5" max="5" width="9.83203125" style="18" customWidth="1"/>
    <col min="6" max="6" width="5.75" customWidth="1"/>
    <col min="7" max="7" width="47.58203125" customWidth="1"/>
    <col min="8" max="8" width="8.08203125" customWidth="1"/>
    <col min="9" max="9" width="8.08203125" style="17" customWidth="1"/>
    <col min="10" max="11" width="39.08203125" customWidth="1"/>
    <col min="12" max="12" width="62" customWidth="1"/>
    <col min="13" max="13" width="14.33203125" customWidth="1"/>
  </cols>
  <sheetData>
    <row r="1" spans="1:13" s="24" customFormat="1" ht="54.5" thickBot="1">
      <c r="A1" s="109" t="s">
        <v>51</v>
      </c>
      <c r="B1" s="110" t="s">
        <v>1</v>
      </c>
      <c r="C1" s="110" t="s">
        <v>22</v>
      </c>
      <c r="D1" s="109" t="s">
        <v>94</v>
      </c>
      <c r="E1" s="109" t="s">
        <v>95</v>
      </c>
      <c r="F1" s="109" t="s">
        <v>96</v>
      </c>
      <c r="G1" s="110" t="s">
        <v>21</v>
      </c>
      <c r="H1" s="109" t="s">
        <v>59</v>
      </c>
      <c r="I1" s="109" t="s">
        <v>60</v>
      </c>
      <c r="J1" s="110" t="s">
        <v>397</v>
      </c>
      <c r="K1" s="110" t="s">
        <v>400</v>
      </c>
      <c r="L1" s="121" t="s">
        <v>963</v>
      </c>
      <c r="M1" s="111" t="s">
        <v>645</v>
      </c>
    </row>
    <row r="2" spans="1:13" s="24" customFormat="1" ht="22.5">
      <c r="A2" s="206" t="s">
        <v>1149</v>
      </c>
      <c r="B2" s="207" t="s">
        <v>1150</v>
      </c>
      <c r="C2" s="208"/>
      <c r="D2" s="209" t="s">
        <v>651</v>
      </c>
      <c r="E2" s="209" t="s">
        <v>651</v>
      </c>
      <c r="F2" s="209"/>
      <c r="G2" s="208"/>
      <c r="H2" s="209"/>
      <c r="I2" s="209"/>
      <c r="J2" s="208"/>
      <c r="K2" s="210"/>
      <c r="L2" s="205"/>
      <c r="M2" s="108"/>
    </row>
    <row r="3" spans="1:13" s="83" customFormat="1" ht="36.5" thickBot="1">
      <c r="A3" s="341">
        <v>1</v>
      </c>
      <c r="B3" s="345" t="s">
        <v>1151</v>
      </c>
      <c r="C3" s="67"/>
      <c r="D3" s="88">
        <v>4</v>
      </c>
      <c r="E3" s="88">
        <v>0</v>
      </c>
      <c r="F3" s="88">
        <v>15</v>
      </c>
      <c r="G3" s="67" t="s">
        <v>1154</v>
      </c>
      <c r="H3" s="88"/>
      <c r="I3" s="88"/>
      <c r="J3" s="67"/>
      <c r="K3" s="336"/>
      <c r="L3" s="339" t="s">
        <v>1158</v>
      </c>
      <c r="M3" s="107"/>
    </row>
    <row r="4" spans="1:13" ht="36">
      <c r="A4" s="340">
        <v>2</v>
      </c>
      <c r="B4" s="346" t="s">
        <v>1152</v>
      </c>
      <c r="C4" s="188"/>
      <c r="D4" s="176"/>
      <c r="E4" s="175"/>
      <c r="F4" s="188"/>
      <c r="G4" s="174" t="s">
        <v>1155</v>
      </c>
      <c r="H4" s="176"/>
      <c r="I4" s="189"/>
      <c r="J4" s="188"/>
      <c r="K4" s="337"/>
      <c r="L4" s="339" t="s">
        <v>1159</v>
      </c>
      <c r="M4" s="106"/>
    </row>
    <row r="5" spans="1:13" s="83" customFormat="1" ht="36">
      <c r="A5" s="342">
        <v>3</v>
      </c>
      <c r="B5" s="347" t="s">
        <v>1153</v>
      </c>
      <c r="C5" s="43"/>
      <c r="D5" s="335">
        <v>90</v>
      </c>
      <c r="E5" s="335">
        <v>0</v>
      </c>
      <c r="F5" s="335">
        <v>15</v>
      </c>
      <c r="G5" s="43" t="s">
        <v>1156</v>
      </c>
      <c r="H5" s="335"/>
      <c r="I5" s="335"/>
      <c r="J5" s="43"/>
      <c r="K5" s="338"/>
      <c r="L5" s="339" t="s">
        <v>1160</v>
      </c>
      <c r="M5" s="107"/>
    </row>
    <row r="6" spans="1:13" s="83" customFormat="1" ht="36">
      <c r="A6" s="343">
        <v>4</v>
      </c>
      <c r="B6" s="348" t="s">
        <v>1152</v>
      </c>
      <c r="C6" s="43"/>
      <c r="D6" s="335"/>
      <c r="E6" s="335"/>
      <c r="F6" s="335"/>
      <c r="G6" s="43" t="s">
        <v>1157</v>
      </c>
      <c r="H6" s="335"/>
      <c r="I6" s="335"/>
      <c r="J6" s="43"/>
      <c r="K6" s="338"/>
      <c r="L6" s="339" t="s">
        <v>1161</v>
      </c>
      <c r="M6" s="107"/>
    </row>
    <row r="7" spans="1:13">
      <c r="L7" s="344"/>
    </row>
    <row r="8" spans="1:13">
      <c r="L8" s="344"/>
    </row>
    <row r="9" spans="1:13">
      <c r="L9" s="344"/>
    </row>
    <row r="10" spans="1:13">
      <c r="L10" s="344"/>
    </row>
  </sheetData>
  <phoneticPr fontId="12"/>
  <pageMargins left="0.70866141732283472" right="0.70866141732283472" top="0.74803149606299213" bottom="0.74803149606299213" header="0.31496062992125984" footer="0.31496062992125984"/>
  <pageSetup paperSize="9" scale="36" orientation="landscape" horizontalDpi="4294967294" verticalDpi="0" r:id="rId1"/>
  <headerFooter>
    <oddHeader>&amp;L&amp;A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65"/>
  <sheetViews>
    <sheetView view="pageBreakPreview" topLeftCell="A19" zoomScale="55" zoomScaleNormal="50" zoomScaleSheetLayoutView="55" workbookViewId="0">
      <selection activeCell="L43" sqref="L43"/>
    </sheetView>
  </sheetViews>
  <sheetFormatPr defaultColWidth="8.83203125" defaultRowHeight="18"/>
  <cols>
    <col min="1" max="1" width="6.33203125" style="6" bestFit="1" customWidth="1"/>
    <col min="2" max="2" width="34.58203125" style="83" bestFit="1" customWidth="1"/>
    <col min="3" max="3" width="15.25" style="83" customWidth="1"/>
    <col min="4" max="4" width="11.08203125" style="6" customWidth="1"/>
    <col min="5" max="5" width="13.83203125" style="6" customWidth="1"/>
    <col min="6" max="6" width="10.75" style="6" customWidth="1"/>
    <col min="7" max="7" width="48.83203125" style="83" bestFit="1" customWidth="1"/>
    <col min="8" max="8" width="15" style="6" customWidth="1"/>
    <col min="9" max="9" width="9.75" style="6" customWidth="1"/>
    <col min="10" max="10" width="36.25" style="83" customWidth="1"/>
    <col min="11" max="11" width="13" style="83" customWidth="1"/>
    <col min="12" max="12" width="20" style="83" customWidth="1"/>
    <col min="13" max="13" width="15.83203125" style="83" customWidth="1"/>
    <col min="14" max="14" width="25" style="83" customWidth="1"/>
    <col min="15" max="15" width="65.58203125" style="83" bestFit="1" customWidth="1"/>
    <col min="16" max="16" width="14.25" style="2" bestFit="1" customWidth="1"/>
    <col min="17" max="17" width="2.58203125" style="2" bestFit="1" customWidth="1"/>
    <col min="18" max="16384" width="8.83203125" style="2"/>
  </cols>
  <sheetData>
    <row r="1" spans="1:17" s="24" customFormat="1" ht="54.5" thickBot="1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515</v>
      </c>
      <c r="M1" s="86" t="s">
        <v>521</v>
      </c>
      <c r="N1" s="124" t="s">
        <v>484</v>
      </c>
      <c r="O1" s="121" t="s">
        <v>963</v>
      </c>
    </row>
    <row r="2" spans="1:17" ht="54">
      <c r="A2" s="132" t="s">
        <v>78</v>
      </c>
      <c r="B2" s="142" t="s">
        <v>79</v>
      </c>
      <c r="C2" s="143" t="s">
        <v>134</v>
      </c>
      <c r="D2" s="144"/>
      <c r="E2" s="144"/>
      <c r="F2" s="144"/>
      <c r="G2" s="143"/>
      <c r="H2" s="144"/>
      <c r="I2" s="144"/>
      <c r="J2" s="143" t="s">
        <v>112</v>
      </c>
      <c r="K2" s="143"/>
      <c r="L2" s="143"/>
      <c r="M2" s="143"/>
      <c r="N2" s="145"/>
      <c r="O2" s="146"/>
    </row>
    <row r="3" spans="1:17">
      <c r="A3" s="467">
        <v>1</v>
      </c>
      <c r="B3" s="146" t="s">
        <v>113</v>
      </c>
      <c r="C3" s="146"/>
      <c r="D3" s="139">
        <v>20</v>
      </c>
      <c r="E3" s="139">
        <v>0</v>
      </c>
      <c r="F3" s="139">
        <v>16</v>
      </c>
      <c r="G3" s="146" t="s">
        <v>759</v>
      </c>
      <c r="H3" s="316">
        <v>2</v>
      </c>
      <c r="I3" s="316" t="s">
        <v>1122</v>
      </c>
      <c r="J3" s="146"/>
      <c r="K3" s="146"/>
      <c r="L3" s="146"/>
      <c r="M3" s="146"/>
      <c r="N3" s="147"/>
      <c r="O3" s="462" t="s">
        <v>969</v>
      </c>
    </row>
    <row r="4" spans="1:17" s="83" customFormat="1">
      <c r="A4" s="468"/>
      <c r="B4" s="148"/>
      <c r="C4" s="148"/>
      <c r="D4" s="149"/>
      <c r="E4" s="149"/>
      <c r="F4" s="149"/>
      <c r="G4" s="148" t="s">
        <v>760</v>
      </c>
      <c r="H4" s="314">
        <v>5</v>
      </c>
      <c r="I4" s="314" t="s">
        <v>1122</v>
      </c>
      <c r="J4" s="148"/>
      <c r="K4" s="148"/>
      <c r="L4" s="148"/>
      <c r="M4" s="148"/>
      <c r="N4" s="150"/>
      <c r="O4" s="463"/>
    </row>
    <row r="5" spans="1:17">
      <c r="A5" s="467">
        <f>1+A3</f>
        <v>2</v>
      </c>
      <c r="B5" s="148" t="s">
        <v>660</v>
      </c>
      <c r="C5" s="148"/>
      <c r="D5" s="149">
        <v>170</v>
      </c>
      <c r="E5" s="149">
        <v>0</v>
      </c>
      <c r="F5" s="139">
        <v>16</v>
      </c>
      <c r="G5" s="148" t="s">
        <v>761</v>
      </c>
      <c r="H5" s="314">
        <v>2</v>
      </c>
      <c r="I5" s="314" t="s">
        <v>1122</v>
      </c>
      <c r="J5" s="148"/>
      <c r="K5" s="148"/>
      <c r="L5" s="148" t="s">
        <v>465</v>
      </c>
      <c r="M5" s="148"/>
      <c r="N5" s="150" t="s">
        <v>463</v>
      </c>
      <c r="O5" s="463"/>
      <c r="P5" s="2">
        <f>SUM(D3:D5)/60</f>
        <v>3.1666666666666665</v>
      </c>
      <c r="Q5" s="2" t="s">
        <v>525</v>
      </c>
    </row>
    <row r="6" spans="1:17" s="83" customFormat="1">
      <c r="A6" s="468"/>
      <c r="B6" s="146"/>
      <c r="C6" s="146"/>
      <c r="D6" s="139"/>
      <c r="E6" s="139"/>
      <c r="F6" s="139"/>
      <c r="G6" s="146" t="s">
        <v>762</v>
      </c>
      <c r="H6" s="316">
        <v>2</v>
      </c>
      <c r="I6" s="316" t="s">
        <v>1122</v>
      </c>
      <c r="J6" s="146"/>
      <c r="K6" s="146"/>
      <c r="L6" s="146"/>
      <c r="M6" s="146"/>
      <c r="N6" s="147"/>
      <c r="O6" s="463"/>
    </row>
    <row r="7" spans="1:17" s="83" customFormat="1">
      <c r="A7" s="468"/>
      <c r="B7" s="146"/>
      <c r="C7" s="146"/>
      <c r="D7" s="139"/>
      <c r="E7" s="139"/>
      <c r="F7" s="139"/>
      <c r="G7" s="146" t="s">
        <v>763</v>
      </c>
      <c r="H7" s="316">
        <v>10</v>
      </c>
      <c r="I7" s="316" t="s">
        <v>1122</v>
      </c>
      <c r="J7" s="146"/>
      <c r="K7" s="146"/>
      <c r="L7" s="146"/>
      <c r="M7" s="146"/>
      <c r="N7" s="147"/>
      <c r="O7" s="463"/>
    </row>
    <row r="8" spans="1:17" s="83" customFormat="1">
      <c r="A8" s="468"/>
      <c r="B8" s="146"/>
      <c r="C8" s="146"/>
      <c r="D8" s="139"/>
      <c r="E8" s="139"/>
      <c r="F8" s="139"/>
      <c r="G8" s="146" t="s">
        <v>764</v>
      </c>
      <c r="H8" s="316">
        <v>3</v>
      </c>
      <c r="I8" s="316" t="s">
        <v>1122</v>
      </c>
      <c r="J8" s="146"/>
      <c r="K8" s="146"/>
      <c r="L8" s="146"/>
      <c r="M8" s="146"/>
      <c r="N8" s="147"/>
      <c r="O8" s="463"/>
    </row>
    <row r="9" spans="1:17" s="83" customFormat="1">
      <c r="A9" s="468"/>
      <c r="B9" s="146"/>
      <c r="C9" s="146"/>
      <c r="D9" s="139"/>
      <c r="E9" s="139"/>
      <c r="F9" s="139"/>
      <c r="G9" s="146" t="s">
        <v>765</v>
      </c>
      <c r="H9" s="316">
        <v>1</v>
      </c>
      <c r="I9" s="316" t="s">
        <v>476</v>
      </c>
      <c r="J9" s="146"/>
      <c r="K9" s="146"/>
      <c r="L9" s="146"/>
      <c r="M9" s="146"/>
      <c r="N9" s="147"/>
      <c r="O9" s="463"/>
    </row>
    <row r="10" spans="1:17" s="83" customFormat="1">
      <c r="A10" s="468"/>
      <c r="B10" s="146"/>
      <c r="C10" s="146"/>
      <c r="D10" s="139"/>
      <c r="E10" s="139"/>
      <c r="F10" s="139"/>
      <c r="G10" s="146" t="s">
        <v>766</v>
      </c>
      <c r="H10" s="316">
        <v>7</v>
      </c>
      <c r="I10" s="316" t="s">
        <v>1122</v>
      </c>
      <c r="J10" s="146"/>
      <c r="K10" s="146"/>
      <c r="L10" s="146"/>
      <c r="M10" s="146"/>
      <c r="N10" s="147"/>
      <c r="O10" s="463"/>
    </row>
    <row r="11" spans="1:17" s="83" customFormat="1">
      <c r="A11" s="468"/>
      <c r="B11" s="146"/>
      <c r="C11" s="146"/>
      <c r="D11" s="139"/>
      <c r="E11" s="139"/>
      <c r="F11" s="139"/>
      <c r="G11" s="146" t="s">
        <v>767</v>
      </c>
      <c r="H11" s="316">
        <v>1</v>
      </c>
      <c r="I11" s="316" t="s">
        <v>476</v>
      </c>
      <c r="J11" s="146"/>
      <c r="K11" s="146"/>
      <c r="L11" s="146"/>
      <c r="M11" s="146"/>
      <c r="N11" s="147"/>
      <c r="O11" s="463"/>
    </row>
    <row r="12" spans="1:17" s="83" customFormat="1">
      <c r="A12" s="468"/>
      <c r="B12" s="146"/>
      <c r="C12" s="146"/>
      <c r="D12" s="139"/>
      <c r="E12" s="139"/>
      <c r="F12" s="139"/>
      <c r="G12" s="146" t="s">
        <v>768</v>
      </c>
      <c r="H12" s="316">
        <v>5</v>
      </c>
      <c r="I12" s="316" t="s">
        <v>1122</v>
      </c>
      <c r="J12" s="146"/>
      <c r="K12" s="146"/>
      <c r="L12" s="146"/>
      <c r="M12" s="146"/>
      <c r="N12" s="147"/>
      <c r="O12" s="463"/>
    </row>
    <row r="13" spans="1:17" s="83" customFormat="1">
      <c r="A13" s="468"/>
      <c r="B13" s="143"/>
      <c r="C13" s="143"/>
      <c r="D13" s="144"/>
      <c r="E13" s="144"/>
      <c r="F13" s="144"/>
      <c r="G13" s="143" t="s">
        <v>769</v>
      </c>
      <c r="H13" s="315">
        <v>4</v>
      </c>
      <c r="I13" s="315" t="s">
        <v>1122</v>
      </c>
      <c r="J13" s="143"/>
      <c r="K13" s="143"/>
      <c r="L13" s="143"/>
      <c r="M13" s="143"/>
      <c r="N13" s="145"/>
      <c r="O13" s="463"/>
    </row>
    <row r="14" spans="1:17" s="83" customFormat="1">
      <c r="A14" s="468"/>
      <c r="B14" s="143"/>
      <c r="C14" s="143"/>
      <c r="D14" s="144"/>
      <c r="E14" s="144"/>
      <c r="F14" s="144"/>
      <c r="G14" s="143" t="s">
        <v>770</v>
      </c>
      <c r="H14" s="315">
        <v>2</v>
      </c>
      <c r="I14" s="315" t="s">
        <v>1122</v>
      </c>
      <c r="J14" s="143"/>
      <c r="K14" s="143"/>
      <c r="L14" s="143"/>
      <c r="M14" s="143"/>
      <c r="N14" s="145"/>
      <c r="O14" s="463"/>
    </row>
    <row r="15" spans="1:17" s="83" customFormat="1" ht="18.5" thickBot="1">
      <c r="A15" s="469"/>
      <c r="B15" s="151"/>
      <c r="C15" s="152"/>
      <c r="D15" s="153"/>
      <c r="E15" s="153"/>
      <c r="F15" s="153"/>
      <c r="G15" s="152" t="s">
        <v>771</v>
      </c>
      <c r="H15" s="153">
        <v>5</v>
      </c>
      <c r="I15" s="153" t="s">
        <v>1122</v>
      </c>
      <c r="J15" s="152"/>
      <c r="K15" s="152"/>
      <c r="L15" s="152"/>
      <c r="M15" s="152"/>
      <c r="N15" s="154"/>
      <c r="O15" s="463"/>
    </row>
    <row r="16" spans="1:17">
      <c r="A16" s="468">
        <f>1+A5</f>
        <v>3</v>
      </c>
      <c r="B16" s="143" t="s">
        <v>115</v>
      </c>
      <c r="C16" s="143"/>
      <c r="D16" s="144">
        <v>250</v>
      </c>
      <c r="E16" s="144">
        <v>0</v>
      </c>
      <c r="F16" s="139">
        <v>17</v>
      </c>
      <c r="G16" s="143" t="s">
        <v>772</v>
      </c>
      <c r="H16" s="315">
        <v>5</v>
      </c>
      <c r="I16" s="315" t="s">
        <v>1122</v>
      </c>
      <c r="J16" s="143"/>
      <c r="K16" s="143"/>
      <c r="L16" s="143" t="s">
        <v>465</v>
      </c>
      <c r="M16" s="143" t="s">
        <v>671</v>
      </c>
      <c r="N16" s="145" t="s">
        <v>464</v>
      </c>
      <c r="O16" s="463"/>
      <c r="P16" s="2">
        <f>SUM(D16:D56)/60</f>
        <v>6.833333333333333</v>
      </c>
      <c r="Q16" s="2" t="s">
        <v>525</v>
      </c>
    </row>
    <row r="17" spans="1:15" s="83" customFormat="1">
      <c r="A17" s="468"/>
      <c r="B17" s="143"/>
      <c r="C17" s="143"/>
      <c r="D17" s="144"/>
      <c r="E17" s="144"/>
      <c r="F17" s="144"/>
      <c r="G17" s="143" t="s">
        <v>773</v>
      </c>
      <c r="H17" s="315">
        <v>18</v>
      </c>
      <c r="I17" s="315" t="s">
        <v>1122</v>
      </c>
      <c r="J17" s="143"/>
      <c r="K17" s="143"/>
      <c r="L17" s="143"/>
      <c r="M17" s="143"/>
      <c r="N17" s="145"/>
      <c r="O17" s="463"/>
    </row>
    <row r="18" spans="1:15" s="83" customFormat="1">
      <c r="A18" s="468"/>
      <c r="B18" s="143"/>
      <c r="C18" s="143"/>
      <c r="D18" s="144"/>
      <c r="E18" s="144"/>
      <c r="F18" s="144"/>
      <c r="G18" s="143" t="s">
        <v>774</v>
      </c>
      <c r="H18" s="315">
        <v>3</v>
      </c>
      <c r="I18" s="315" t="s">
        <v>1122</v>
      </c>
      <c r="J18" s="143"/>
      <c r="K18" s="143"/>
      <c r="L18" s="143"/>
      <c r="M18" s="143"/>
      <c r="N18" s="145"/>
      <c r="O18" s="463"/>
    </row>
    <row r="19" spans="1:15" s="83" customFormat="1">
      <c r="A19" s="468"/>
      <c r="B19" s="143"/>
      <c r="C19" s="143"/>
      <c r="D19" s="144"/>
      <c r="E19" s="144"/>
      <c r="F19" s="144"/>
      <c r="G19" s="143" t="s">
        <v>775</v>
      </c>
      <c r="H19" s="315">
        <v>2</v>
      </c>
      <c r="I19" s="315" t="s">
        <v>1122</v>
      </c>
      <c r="J19" s="143"/>
      <c r="K19" s="143"/>
      <c r="L19" s="143"/>
      <c r="M19" s="143"/>
      <c r="N19" s="145"/>
      <c r="O19" s="463"/>
    </row>
    <row r="20" spans="1:15" s="83" customFormat="1">
      <c r="A20" s="468"/>
      <c r="B20" s="143"/>
      <c r="C20" s="143"/>
      <c r="D20" s="144"/>
      <c r="E20" s="144"/>
      <c r="F20" s="144"/>
      <c r="G20" s="143" t="s">
        <v>776</v>
      </c>
      <c r="H20" s="315">
        <v>3</v>
      </c>
      <c r="I20" s="315" t="s">
        <v>1122</v>
      </c>
      <c r="J20" s="143"/>
      <c r="K20" s="143"/>
      <c r="L20" s="143"/>
      <c r="M20" s="143"/>
      <c r="N20" s="145"/>
      <c r="O20" s="463"/>
    </row>
    <row r="21" spans="1:15" s="83" customFormat="1">
      <c r="A21" s="468"/>
      <c r="B21" s="143"/>
      <c r="C21" s="143"/>
      <c r="D21" s="144"/>
      <c r="E21" s="144"/>
      <c r="F21" s="144"/>
      <c r="G21" s="143" t="s">
        <v>777</v>
      </c>
      <c r="H21" s="315">
        <v>12</v>
      </c>
      <c r="I21" s="315" t="s">
        <v>1122</v>
      </c>
      <c r="J21" s="143"/>
      <c r="K21" s="143"/>
      <c r="L21" s="143"/>
      <c r="M21" s="143"/>
      <c r="N21" s="145"/>
      <c r="O21" s="463"/>
    </row>
    <row r="22" spans="1:15" s="83" customFormat="1">
      <c r="A22" s="468"/>
      <c r="B22" s="143"/>
      <c r="C22" s="143"/>
      <c r="D22" s="144"/>
      <c r="E22" s="144"/>
      <c r="F22" s="144"/>
      <c r="G22" s="143" t="s">
        <v>778</v>
      </c>
      <c r="H22" s="315">
        <v>1</v>
      </c>
      <c r="I22" s="315" t="s">
        <v>476</v>
      </c>
      <c r="J22" s="143"/>
      <c r="K22" s="143"/>
      <c r="L22" s="143"/>
      <c r="M22" s="143"/>
      <c r="N22" s="145"/>
      <c r="O22" s="463"/>
    </row>
    <row r="23" spans="1:15" s="83" customFormat="1">
      <c r="A23" s="468"/>
      <c r="B23" s="143"/>
      <c r="C23" s="143"/>
      <c r="D23" s="144"/>
      <c r="E23" s="144"/>
      <c r="F23" s="144"/>
      <c r="G23" s="143" t="s">
        <v>779</v>
      </c>
      <c r="H23" s="315">
        <v>3</v>
      </c>
      <c r="I23" s="315" t="s">
        <v>1122</v>
      </c>
      <c r="J23" s="143"/>
      <c r="K23" s="143"/>
      <c r="L23" s="143"/>
      <c r="M23" s="143"/>
      <c r="N23" s="145"/>
      <c r="O23" s="463"/>
    </row>
    <row r="24" spans="1:15" s="83" customFormat="1">
      <c r="A24" s="468"/>
      <c r="B24" s="143"/>
      <c r="C24" s="143"/>
      <c r="D24" s="144"/>
      <c r="E24" s="144"/>
      <c r="F24" s="144"/>
      <c r="G24" s="143" t="s">
        <v>780</v>
      </c>
      <c r="H24" s="315">
        <v>7</v>
      </c>
      <c r="I24" s="315" t="s">
        <v>1122</v>
      </c>
      <c r="J24" s="143"/>
      <c r="K24" s="143"/>
      <c r="L24" s="143"/>
      <c r="M24" s="143"/>
      <c r="N24" s="145"/>
      <c r="O24" s="463"/>
    </row>
    <row r="25" spans="1:15" s="83" customFormat="1">
      <c r="A25" s="468"/>
      <c r="B25" s="143"/>
      <c r="C25" s="143"/>
      <c r="D25" s="144"/>
      <c r="E25" s="144"/>
      <c r="F25" s="144"/>
      <c r="G25" s="143" t="s">
        <v>781</v>
      </c>
      <c r="H25" s="315">
        <v>8</v>
      </c>
      <c r="I25" s="315" t="s">
        <v>1122</v>
      </c>
      <c r="J25" s="143"/>
      <c r="K25" s="143"/>
      <c r="L25" s="143"/>
      <c r="M25" s="143"/>
      <c r="N25" s="145"/>
      <c r="O25" s="463"/>
    </row>
    <row r="26" spans="1:15" s="83" customFormat="1">
      <c r="A26" s="468"/>
      <c r="B26" s="143"/>
      <c r="C26" s="143"/>
      <c r="D26" s="144"/>
      <c r="E26" s="144"/>
      <c r="F26" s="144"/>
      <c r="G26" s="143" t="s">
        <v>782</v>
      </c>
      <c r="H26" s="315">
        <v>1</v>
      </c>
      <c r="I26" s="315" t="s">
        <v>476</v>
      </c>
      <c r="J26" s="143"/>
      <c r="K26" s="143"/>
      <c r="L26" s="143"/>
      <c r="M26" s="143"/>
      <c r="N26" s="145"/>
      <c r="O26" s="463"/>
    </row>
    <row r="27" spans="1:15" s="83" customFormat="1">
      <c r="A27" s="468"/>
      <c r="B27" s="143"/>
      <c r="C27" s="143"/>
      <c r="D27" s="144"/>
      <c r="E27" s="144"/>
      <c r="F27" s="144"/>
      <c r="G27" s="143" t="s">
        <v>783</v>
      </c>
      <c r="H27" s="315">
        <v>22</v>
      </c>
      <c r="I27" s="315" t="s">
        <v>1122</v>
      </c>
      <c r="J27" s="143"/>
      <c r="K27" s="143"/>
      <c r="L27" s="143"/>
      <c r="M27" s="143"/>
      <c r="N27" s="145"/>
      <c r="O27" s="463"/>
    </row>
    <row r="28" spans="1:15" s="83" customFormat="1">
      <c r="A28" s="468"/>
      <c r="B28" s="143"/>
      <c r="C28" s="143"/>
      <c r="D28" s="144"/>
      <c r="E28" s="144"/>
      <c r="F28" s="144"/>
      <c r="G28" s="143" t="s">
        <v>784</v>
      </c>
      <c r="H28" s="315">
        <v>3</v>
      </c>
      <c r="I28" s="315" t="s">
        <v>1122</v>
      </c>
      <c r="J28" s="143"/>
      <c r="K28" s="143"/>
      <c r="L28" s="143"/>
      <c r="M28" s="143"/>
      <c r="N28" s="145"/>
      <c r="O28" s="463"/>
    </row>
    <row r="29" spans="1:15" s="83" customFormat="1">
      <c r="A29" s="468"/>
      <c r="B29" s="143"/>
      <c r="C29" s="143"/>
      <c r="D29" s="144"/>
      <c r="E29" s="144"/>
      <c r="F29" s="144"/>
      <c r="G29" s="143" t="s">
        <v>785</v>
      </c>
      <c r="H29" s="315">
        <v>2</v>
      </c>
      <c r="I29" s="315" t="s">
        <v>1122</v>
      </c>
      <c r="J29" s="143"/>
      <c r="K29" s="143"/>
      <c r="L29" s="143"/>
      <c r="M29" s="143"/>
      <c r="N29" s="145"/>
      <c r="O29" s="463"/>
    </row>
    <row r="30" spans="1:15" s="83" customFormat="1">
      <c r="A30" s="468"/>
      <c r="B30" s="143"/>
      <c r="C30" s="143"/>
      <c r="D30" s="144"/>
      <c r="E30" s="144"/>
      <c r="F30" s="144"/>
      <c r="G30" s="143" t="s">
        <v>786</v>
      </c>
      <c r="H30" s="315">
        <v>3</v>
      </c>
      <c r="I30" s="315" t="s">
        <v>1122</v>
      </c>
      <c r="J30" s="143"/>
      <c r="K30" s="143"/>
      <c r="L30" s="143"/>
      <c r="M30" s="143"/>
      <c r="N30" s="145"/>
      <c r="O30" s="463"/>
    </row>
    <row r="31" spans="1:15" s="83" customFormat="1">
      <c r="A31" s="468"/>
      <c r="B31" s="143"/>
      <c r="C31" s="143"/>
      <c r="D31" s="144"/>
      <c r="E31" s="144"/>
      <c r="F31" s="144"/>
      <c r="G31" s="143" t="s">
        <v>787</v>
      </c>
      <c r="H31" s="315">
        <v>16</v>
      </c>
      <c r="I31" s="315" t="s">
        <v>1122</v>
      </c>
      <c r="J31" s="143"/>
      <c r="K31" s="143"/>
      <c r="L31" s="143"/>
      <c r="M31" s="143"/>
      <c r="N31" s="145"/>
      <c r="O31" s="464"/>
    </row>
    <row r="32" spans="1:15" s="83" customFormat="1">
      <c r="A32" s="468"/>
      <c r="B32" s="143"/>
      <c r="C32" s="143"/>
      <c r="D32" s="144"/>
      <c r="E32" s="144"/>
      <c r="F32" s="144"/>
      <c r="G32" s="143" t="s">
        <v>788</v>
      </c>
      <c r="H32" s="315">
        <v>7</v>
      </c>
      <c r="I32" s="315" t="s">
        <v>1122</v>
      </c>
      <c r="J32" s="143"/>
      <c r="K32" s="143"/>
      <c r="L32" s="143"/>
      <c r="M32" s="143"/>
      <c r="N32" s="145"/>
      <c r="O32" s="462" t="s">
        <v>1012</v>
      </c>
    </row>
    <row r="33" spans="1:15" s="83" customFormat="1">
      <c r="A33" s="468"/>
      <c r="B33" s="143"/>
      <c r="C33" s="143"/>
      <c r="D33" s="144"/>
      <c r="E33" s="144"/>
      <c r="F33" s="144"/>
      <c r="G33" s="143" t="s">
        <v>789</v>
      </c>
      <c r="H33" s="315">
        <v>6</v>
      </c>
      <c r="I33" s="315" t="s">
        <v>1122</v>
      </c>
      <c r="J33" s="143"/>
      <c r="K33" s="143"/>
      <c r="L33" s="143"/>
      <c r="M33" s="143"/>
      <c r="N33" s="145"/>
      <c r="O33" s="463"/>
    </row>
    <row r="34" spans="1:15" s="83" customFormat="1">
      <c r="A34" s="468"/>
      <c r="B34" s="143"/>
      <c r="C34" s="143"/>
      <c r="D34" s="144"/>
      <c r="E34" s="144"/>
      <c r="F34" s="144"/>
      <c r="G34" s="143" t="s">
        <v>790</v>
      </c>
      <c r="H34" s="315">
        <v>10</v>
      </c>
      <c r="I34" s="315" t="s">
        <v>1122</v>
      </c>
      <c r="J34" s="143"/>
      <c r="K34" s="143"/>
      <c r="L34" s="143"/>
      <c r="M34" s="143"/>
      <c r="N34" s="145"/>
      <c r="O34" s="463"/>
    </row>
    <row r="35" spans="1:15" s="83" customFormat="1">
      <c r="A35" s="468"/>
      <c r="B35" s="143"/>
      <c r="C35" s="143"/>
      <c r="D35" s="144"/>
      <c r="E35" s="144"/>
      <c r="F35" s="144"/>
      <c r="G35" s="143" t="s">
        <v>791</v>
      </c>
      <c r="H35" s="315">
        <v>1</v>
      </c>
      <c r="I35" s="315" t="s">
        <v>476</v>
      </c>
      <c r="J35" s="143"/>
      <c r="K35" s="143"/>
      <c r="L35" s="143"/>
      <c r="M35" s="143"/>
      <c r="N35" s="145"/>
      <c r="O35" s="463"/>
    </row>
    <row r="36" spans="1:15" s="83" customFormat="1">
      <c r="A36" s="468"/>
      <c r="B36" s="143"/>
      <c r="C36" s="143"/>
      <c r="D36" s="144"/>
      <c r="E36" s="144"/>
      <c r="F36" s="144"/>
      <c r="G36" s="143" t="s">
        <v>792</v>
      </c>
      <c r="H36" s="315">
        <v>5</v>
      </c>
      <c r="I36" s="315" t="s">
        <v>1122</v>
      </c>
      <c r="J36" s="143"/>
      <c r="K36" s="143"/>
      <c r="L36" s="143"/>
      <c r="M36" s="143"/>
      <c r="N36" s="145"/>
      <c r="O36" s="463"/>
    </row>
    <row r="37" spans="1:15" s="83" customFormat="1">
      <c r="A37" s="468"/>
      <c r="B37" s="143"/>
      <c r="C37" s="143"/>
      <c r="D37" s="144"/>
      <c r="E37" s="144"/>
      <c r="F37" s="144"/>
      <c r="G37" s="143" t="s">
        <v>793</v>
      </c>
      <c r="H37" s="315">
        <v>2</v>
      </c>
      <c r="I37" s="315" t="s">
        <v>1122</v>
      </c>
      <c r="J37" s="143"/>
      <c r="K37" s="143"/>
      <c r="L37" s="143"/>
      <c r="M37" s="143"/>
      <c r="N37" s="145"/>
      <c r="O37" s="463"/>
    </row>
    <row r="38" spans="1:15" s="83" customFormat="1">
      <c r="A38" s="468"/>
      <c r="B38" s="143"/>
      <c r="C38" s="143"/>
      <c r="D38" s="144"/>
      <c r="E38" s="144"/>
      <c r="F38" s="144"/>
      <c r="G38" s="143" t="s">
        <v>794</v>
      </c>
      <c r="H38" s="315">
        <v>10</v>
      </c>
      <c r="I38" s="315" t="s">
        <v>1122</v>
      </c>
      <c r="J38" s="143"/>
      <c r="K38" s="143"/>
      <c r="L38" s="143"/>
      <c r="M38" s="143"/>
      <c r="N38" s="145"/>
      <c r="O38" s="463"/>
    </row>
    <row r="39" spans="1:15" s="83" customFormat="1">
      <c r="A39" s="468"/>
      <c r="B39" s="143"/>
      <c r="C39" s="143"/>
      <c r="D39" s="144"/>
      <c r="E39" s="144"/>
      <c r="F39" s="144"/>
      <c r="G39" s="143" t="s">
        <v>795</v>
      </c>
      <c r="H39" s="315">
        <v>1</v>
      </c>
      <c r="I39" s="315" t="s">
        <v>476</v>
      </c>
      <c r="J39" s="143"/>
      <c r="K39" s="143"/>
      <c r="L39" s="143"/>
      <c r="M39" s="143"/>
      <c r="N39" s="145"/>
      <c r="O39" s="463"/>
    </row>
    <row r="40" spans="1:15" s="83" customFormat="1">
      <c r="A40" s="468"/>
      <c r="B40" s="143"/>
      <c r="C40" s="143"/>
      <c r="D40" s="144"/>
      <c r="E40" s="144"/>
      <c r="F40" s="144"/>
      <c r="G40" s="143" t="s">
        <v>796</v>
      </c>
      <c r="H40" s="315">
        <v>5</v>
      </c>
      <c r="I40" s="315" t="s">
        <v>1122</v>
      </c>
      <c r="J40" s="143"/>
      <c r="K40" s="143"/>
      <c r="L40" s="143"/>
      <c r="M40" s="143"/>
      <c r="N40" s="145"/>
      <c r="O40" s="463"/>
    </row>
    <row r="41" spans="1:15" s="83" customFormat="1">
      <c r="A41" s="468"/>
      <c r="B41" s="143"/>
      <c r="C41" s="143"/>
      <c r="D41" s="144"/>
      <c r="E41" s="144"/>
      <c r="F41" s="144"/>
      <c r="G41" s="143" t="s">
        <v>797</v>
      </c>
      <c r="H41" s="315">
        <v>4</v>
      </c>
      <c r="I41" s="315" t="s">
        <v>1122</v>
      </c>
      <c r="J41" s="143"/>
      <c r="K41" s="143"/>
      <c r="L41" s="143"/>
      <c r="M41" s="143"/>
      <c r="N41" s="145"/>
      <c r="O41" s="463"/>
    </row>
    <row r="42" spans="1:15">
      <c r="A42" s="467">
        <f>1+A16</f>
        <v>4</v>
      </c>
      <c r="B42" s="146" t="s">
        <v>116</v>
      </c>
      <c r="C42" s="146"/>
      <c r="D42" s="139">
        <v>60</v>
      </c>
      <c r="E42" s="139">
        <v>0</v>
      </c>
      <c r="F42" s="139">
        <v>17</v>
      </c>
      <c r="G42" s="146" t="s">
        <v>798</v>
      </c>
      <c r="H42" s="316">
        <v>1</v>
      </c>
      <c r="I42" s="316" t="s">
        <v>476</v>
      </c>
      <c r="J42" s="146"/>
      <c r="K42" s="146"/>
      <c r="L42" s="146" t="s">
        <v>465</v>
      </c>
      <c r="M42" s="146"/>
      <c r="N42" s="147"/>
      <c r="O42" s="463"/>
    </row>
    <row r="43" spans="1:15" s="83" customFormat="1">
      <c r="A43" s="468"/>
      <c r="B43" s="146"/>
      <c r="C43" s="146"/>
      <c r="D43" s="139"/>
      <c r="E43" s="139"/>
      <c r="F43" s="139"/>
      <c r="G43" s="146" t="s">
        <v>799</v>
      </c>
      <c r="H43" s="316">
        <v>4</v>
      </c>
      <c r="I43" s="316" t="s">
        <v>1122</v>
      </c>
      <c r="J43" s="146"/>
      <c r="K43" s="146"/>
      <c r="L43" s="146"/>
      <c r="M43" s="146"/>
      <c r="N43" s="147"/>
      <c r="O43" s="463"/>
    </row>
    <row r="44" spans="1:15" s="83" customFormat="1">
      <c r="A44" s="468"/>
      <c r="B44" s="146"/>
      <c r="C44" s="146"/>
      <c r="D44" s="139"/>
      <c r="E44" s="139"/>
      <c r="F44" s="139"/>
      <c r="G44" s="146" t="s">
        <v>800</v>
      </c>
      <c r="H44" s="316">
        <v>1</v>
      </c>
      <c r="I44" s="316" t="s">
        <v>476</v>
      </c>
      <c r="J44" s="146"/>
      <c r="K44" s="146"/>
      <c r="L44" s="146"/>
      <c r="M44" s="146"/>
      <c r="N44" s="147"/>
      <c r="O44" s="463"/>
    </row>
    <row r="45" spans="1:15" s="83" customFormat="1">
      <c r="A45" s="468"/>
      <c r="B45" s="146"/>
      <c r="C45" s="146"/>
      <c r="D45" s="139"/>
      <c r="E45" s="139"/>
      <c r="F45" s="139"/>
      <c r="G45" s="146" t="s">
        <v>801</v>
      </c>
      <c r="H45" s="316">
        <v>5</v>
      </c>
      <c r="I45" s="316" t="s">
        <v>1122</v>
      </c>
      <c r="J45" s="146"/>
      <c r="K45" s="146"/>
      <c r="L45" s="146"/>
      <c r="M45" s="146"/>
      <c r="N45" s="147"/>
      <c r="O45" s="463"/>
    </row>
    <row r="46" spans="1:15" s="83" customFormat="1">
      <c r="A46" s="468"/>
      <c r="B46" s="146"/>
      <c r="C46" s="146"/>
      <c r="D46" s="139"/>
      <c r="E46" s="139"/>
      <c r="F46" s="139"/>
      <c r="G46" s="146" t="s">
        <v>802</v>
      </c>
      <c r="H46" s="316">
        <v>7</v>
      </c>
      <c r="I46" s="316" t="s">
        <v>1122</v>
      </c>
      <c r="J46" s="146"/>
      <c r="K46" s="146"/>
      <c r="L46" s="146"/>
      <c r="M46" s="146"/>
      <c r="N46" s="147"/>
      <c r="O46" s="463"/>
    </row>
    <row r="47" spans="1:15" s="83" customFormat="1">
      <c r="A47" s="468"/>
      <c r="B47" s="146"/>
      <c r="C47" s="146"/>
      <c r="D47" s="139"/>
      <c r="E47" s="139"/>
      <c r="F47" s="139"/>
      <c r="G47" s="146" t="s">
        <v>803</v>
      </c>
      <c r="H47" s="316">
        <v>3</v>
      </c>
      <c r="I47" s="316" t="s">
        <v>1122</v>
      </c>
      <c r="J47" s="146"/>
      <c r="K47" s="146"/>
      <c r="L47" s="146"/>
      <c r="M47" s="146"/>
      <c r="N47" s="147"/>
      <c r="O47" s="463"/>
    </row>
    <row r="48" spans="1:15" s="83" customFormat="1">
      <c r="A48" s="468"/>
      <c r="B48" s="146"/>
      <c r="C48" s="146"/>
      <c r="D48" s="139"/>
      <c r="E48" s="139"/>
      <c r="F48" s="139"/>
      <c r="G48" s="146" t="s">
        <v>804</v>
      </c>
      <c r="H48" s="316">
        <v>4</v>
      </c>
      <c r="I48" s="316" t="s">
        <v>1122</v>
      </c>
      <c r="J48" s="146"/>
      <c r="K48" s="146"/>
      <c r="L48" s="146"/>
      <c r="M48" s="146"/>
      <c r="N48" s="147"/>
      <c r="O48" s="463"/>
    </row>
    <row r="49" spans="1:15" s="83" customFormat="1">
      <c r="A49" s="468"/>
      <c r="B49" s="146"/>
      <c r="C49" s="146"/>
      <c r="D49" s="139"/>
      <c r="E49" s="139"/>
      <c r="F49" s="139"/>
      <c r="G49" s="146" t="s">
        <v>805</v>
      </c>
      <c r="H49" s="316">
        <v>1</v>
      </c>
      <c r="I49" s="316" t="s">
        <v>476</v>
      </c>
      <c r="J49" s="146"/>
      <c r="K49" s="146"/>
      <c r="L49" s="146"/>
      <c r="M49" s="146"/>
      <c r="N49" s="147"/>
      <c r="O49" s="463"/>
    </row>
    <row r="50" spans="1:15" s="83" customFormat="1">
      <c r="A50" s="468"/>
      <c r="B50" s="146"/>
      <c r="C50" s="146"/>
      <c r="D50" s="139"/>
      <c r="E50" s="139"/>
      <c r="F50" s="139"/>
      <c r="G50" s="146" t="s">
        <v>806</v>
      </c>
      <c r="H50" s="316">
        <v>5</v>
      </c>
      <c r="I50" s="316" t="s">
        <v>1122</v>
      </c>
      <c r="J50" s="146"/>
      <c r="K50" s="146"/>
      <c r="L50" s="146"/>
      <c r="M50" s="146"/>
      <c r="N50" s="147"/>
      <c r="O50" s="463"/>
    </row>
    <row r="51" spans="1:15" s="83" customFormat="1">
      <c r="A51" s="468"/>
      <c r="B51" s="146"/>
      <c r="C51" s="146"/>
      <c r="D51" s="139"/>
      <c r="E51" s="139"/>
      <c r="F51" s="139"/>
      <c r="G51" s="146" t="s">
        <v>807</v>
      </c>
      <c r="H51" s="316">
        <v>7</v>
      </c>
      <c r="I51" s="316" t="s">
        <v>1122</v>
      </c>
      <c r="J51" s="146"/>
      <c r="K51" s="146"/>
      <c r="L51" s="146"/>
      <c r="M51" s="146"/>
      <c r="N51" s="147"/>
      <c r="O51" s="463"/>
    </row>
    <row r="52" spans="1:15" s="83" customFormat="1" ht="18.5" thickBot="1">
      <c r="A52" s="469"/>
      <c r="B52" s="152"/>
      <c r="C52" s="152"/>
      <c r="D52" s="153"/>
      <c r="E52" s="153"/>
      <c r="F52" s="153"/>
      <c r="G52" s="152" t="s">
        <v>999</v>
      </c>
      <c r="H52" s="153">
        <v>5</v>
      </c>
      <c r="I52" s="153" t="s">
        <v>1122</v>
      </c>
      <c r="J52" s="152"/>
      <c r="K52" s="152"/>
      <c r="L52" s="152"/>
      <c r="M52" s="152"/>
      <c r="N52" s="154"/>
      <c r="O52" s="463"/>
    </row>
    <row r="53" spans="1:15">
      <c r="A53" s="468">
        <f>1+A42</f>
        <v>5</v>
      </c>
      <c r="B53" s="143" t="s">
        <v>117</v>
      </c>
      <c r="C53" s="143"/>
      <c r="D53" s="144">
        <v>80</v>
      </c>
      <c r="E53" s="144">
        <v>0</v>
      </c>
      <c r="F53" s="144">
        <v>18</v>
      </c>
      <c r="G53" s="143" t="s">
        <v>1000</v>
      </c>
      <c r="H53" s="315">
        <v>3</v>
      </c>
      <c r="I53" s="315" t="s">
        <v>1122</v>
      </c>
      <c r="J53" s="143"/>
      <c r="K53" s="143"/>
      <c r="L53" s="143" t="s">
        <v>465</v>
      </c>
      <c r="M53" s="143"/>
      <c r="N53" s="145"/>
      <c r="O53" s="463"/>
    </row>
    <row r="54" spans="1:15" s="83" customFormat="1">
      <c r="A54" s="468"/>
      <c r="B54" s="146"/>
      <c r="C54" s="146"/>
      <c r="D54" s="139"/>
      <c r="E54" s="139"/>
      <c r="F54" s="139"/>
      <c r="G54" s="146" t="s">
        <v>808</v>
      </c>
      <c r="H54" s="316">
        <v>4</v>
      </c>
      <c r="I54" s="316" t="s">
        <v>1122</v>
      </c>
      <c r="J54" s="146"/>
      <c r="K54" s="146"/>
      <c r="L54" s="146"/>
      <c r="M54" s="146"/>
      <c r="N54" s="147"/>
      <c r="O54" s="463"/>
    </row>
    <row r="55" spans="1:15" s="83" customFormat="1">
      <c r="A55" s="470"/>
      <c r="B55" s="146"/>
      <c r="C55" s="146"/>
      <c r="D55" s="139"/>
      <c r="E55" s="139"/>
      <c r="F55" s="139"/>
      <c r="G55" s="146" t="s">
        <v>809</v>
      </c>
      <c r="H55" s="316">
        <v>2</v>
      </c>
      <c r="I55" s="316" t="s">
        <v>1122</v>
      </c>
      <c r="J55" s="146"/>
      <c r="K55" s="146"/>
      <c r="L55" s="146"/>
      <c r="M55" s="146"/>
      <c r="N55" s="147"/>
      <c r="O55" s="463"/>
    </row>
    <row r="56" spans="1:15">
      <c r="A56" s="473">
        <f>1+A53</f>
        <v>6</v>
      </c>
      <c r="B56" s="146" t="s">
        <v>118</v>
      </c>
      <c r="C56" s="146"/>
      <c r="D56" s="139">
        <v>20</v>
      </c>
      <c r="E56" s="139">
        <v>0</v>
      </c>
      <c r="F56" s="139">
        <v>18</v>
      </c>
      <c r="G56" s="146" t="s">
        <v>810</v>
      </c>
      <c r="H56" s="316">
        <v>2</v>
      </c>
      <c r="I56" s="316" t="s">
        <v>1122</v>
      </c>
      <c r="J56" s="146"/>
      <c r="K56" s="146"/>
      <c r="L56" s="146"/>
      <c r="M56" s="146"/>
      <c r="N56" s="147"/>
      <c r="O56" s="463"/>
    </row>
    <row r="57" spans="1:15" s="83" customFormat="1">
      <c r="A57" s="473"/>
      <c r="B57" s="146"/>
      <c r="C57" s="146"/>
      <c r="D57" s="139"/>
      <c r="E57" s="139"/>
      <c r="F57" s="139"/>
      <c r="G57" s="146" t="s">
        <v>811</v>
      </c>
      <c r="H57" s="316">
        <v>1</v>
      </c>
      <c r="I57" s="316" t="s">
        <v>476</v>
      </c>
      <c r="J57" s="146"/>
      <c r="K57" s="146"/>
      <c r="L57" s="146"/>
      <c r="M57" s="146"/>
      <c r="N57" s="147"/>
      <c r="O57" s="464"/>
    </row>
    <row r="58" spans="1:15" s="83" customFormat="1" ht="18.5" thickBot="1">
      <c r="A58" s="211"/>
      <c r="B58" s="212"/>
      <c r="C58" s="212"/>
      <c r="D58" s="213"/>
      <c r="E58" s="213"/>
      <c r="F58" s="213"/>
      <c r="G58" s="214"/>
      <c r="H58" s="213"/>
      <c r="I58" s="213"/>
      <c r="J58" s="212"/>
      <c r="K58" s="212"/>
      <c r="L58" s="212"/>
      <c r="M58" s="212"/>
      <c r="N58" s="212"/>
      <c r="O58" s="240"/>
    </row>
    <row r="59" spans="1:15" s="83" customFormat="1" ht="18" customHeight="1">
      <c r="A59" s="474" t="s">
        <v>589</v>
      </c>
      <c r="B59" s="475"/>
      <c r="C59" s="475"/>
      <c r="D59" s="475"/>
      <c r="E59" s="475"/>
      <c r="F59" s="475"/>
      <c r="G59" s="475"/>
      <c r="H59" s="475"/>
      <c r="I59" s="475"/>
      <c r="J59" s="475"/>
      <c r="K59" s="475"/>
      <c r="L59" s="475"/>
      <c r="M59" s="475"/>
      <c r="N59" s="475"/>
      <c r="O59" s="476"/>
    </row>
    <row r="60" spans="1:15" s="83" customFormat="1" ht="18.75" customHeight="1">
      <c r="A60" s="270">
        <v>98</v>
      </c>
      <c r="B60" s="271" t="s">
        <v>1041</v>
      </c>
      <c r="C60" s="271"/>
      <c r="D60" s="272" t="s">
        <v>656</v>
      </c>
      <c r="E60" s="272">
        <v>0</v>
      </c>
      <c r="F60" s="272"/>
      <c r="G60" s="327" t="s">
        <v>1147</v>
      </c>
      <c r="H60" s="272">
        <v>8</v>
      </c>
      <c r="I60" s="272" t="s">
        <v>62</v>
      </c>
      <c r="J60" s="271"/>
      <c r="K60" s="271"/>
      <c r="L60" s="271"/>
      <c r="M60" s="271"/>
      <c r="N60" s="273"/>
      <c r="O60" s="274" t="s">
        <v>1148</v>
      </c>
    </row>
    <row r="61" spans="1:15" s="83" customFormat="1">
      <c r="A61" s="471">
        <v>99</v>
      </c>
      <c r="B61" s="146" t="s">
        <v>589</v>
      </c>
      <c r="C61" s="146"/>
      <c r="D61" s="139" t="s">
        <v>656</v>
      </c>
      <c r="E61" s="139">
        <v>0</v>
      </c>
      <c r="F61" s="139"/>
      <c r="G61" s="146" t="s">
        <v>661</v>
      </c>
      <c r="H61" s="139">
        <v>2</v>
      </c>
      <c r="I61" s="139" t="s">
        <v>62</v>
      </c>
      <c r="J61" s="146"/>
      <c r="K61" s="146"/>
      <c r="L61" s="146"/>
      <c r="M61" s="146"/>
      <c r="N61" s="147"/>
      <c r="O61" s="465" t="s">
        <v>970</v>
      </c>
    </row>
    <row r="62" spans="1:15" s="83" customFormat="1" ht="39.4" customHeight="1" thickBot="1">
      <c r="A62" s="472"/>
      <c r="B62" s="152"/>
      <c r="C62" s="152"/>
      <c r="D62" s="153"/>
      <c r="E62" s="153"/>
      <c r="F62" s="153"/>
      <c r="G62" s="152" t="s">
        <v>662</v>
      </c>
      <c r="H62" s="153">
        <v>1</v>
      </c>
      <c r="I62" s="153"/>
      <c r="J62" s="152"/>
      <c r="K62" s="152"/>
      <c r="L62" s="152"/>
      <c r="M62" s="152"/>
      <c r="N62" s="154"/>
      <c r="O62" s="466"/>
    </row>
    <row r="63" spans="1:15">
      <c r="A63" s="156"/>
      <c r="B63" s="157"/>
      <c r="C63" s="157"/>
      <c r="D63" s="156"/>
      <c r="E63" s="156"/>
      <c r="F63" s="156"/>
      <c r="G63" s="157"/>
      <c r="H63" s="156"/>
      <c r="I63" s="156"/>
      <c r="J63" s="157"/>
      <c r="K63" s="157"/>
      <c r="L63" s="157"/>
      <c r="M63" s="157"/>
      <c r="N63" s="157"/>
      <c r="O63" s="157"/>
    </row>
    <row r="64" spans="1:15" s="83" customFormat="1">
      <c r="A64" s="6"/>
      <c r="D64" s="6"/>
      <c r="E64" s="6"/>
      <c r="F64" s="6"/>
      <c r="H64" s="6"/>
      <c r="I64" s="6"/>
    </row>
    <row r="65" spans="1:9" s="83" customFormat="1">
      <c r="A65" s="6"/>
      <c r="D65" s="6"/>
      <c r="E65" s="6"/>
      <c r="F65" s="6"/>
      <c r="H65" s="6"/>
      <c r="I65" s="6"/>
    </row>
  </sheetData>
  <mergeCells count="11">
    <mergeCell ref="O3:O31"/>
    <mergeCell ref="O32:O57"/>
    <mergeCell ref="O61:O62"/>
    <mergeCell ref="A3:A4"/>
    <mergeCell ref="A42:A52"/>
    <mergeCell ref="A53:A55"/>
    <mergeCell ref="A61:A62"/>
    <mergeCell ref="A5:A15"/>
    <mergeCell ref="A16:A41"/>
    <mergeCell ref="A56:A57"/>
    <mergeCell ref="A59:O59"/>
  </mergeCells>
  <phoneticPr fontId="10"/>
  <pageMargins left="0.7" right="0.7" top="0.75" bottom="0.75" header="0.3" footer="0.3"/>
  <pageSetup paperSize="9" scale="3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tabColor theme="0"/>
  </sheetPr>
  <dimension ref="A1:O12"/>
  <sheetViews>
    <sheetView zoomScale="70" zoomScaleNormal="70" workbookViewId="0">
      <selection activeCell="A9" sqref="A9:XFD10"/>
    </sheetView>
  </sheetViews>
  <sheetFormatPr defaultColWidth="8.83203125" defaultRowHeight="18"/>
  <cols>
    <col min="1" max="1" width="6.08203125" style="6" bestFit="1" customWidth="1"/>
    <col min="2" max="2" width="26.33203125" style="83" bestFit="1" customWidth="1"/>
    <col min="3" max="3" width="14.83203125" style="83" customWidth="1"/>
    <col min="4" max="4" width="11.08203125" style="6" customWidth="1"/>
    <col min="5" max="5" width="9.83203125" style="6" customWidth="1"/>
    <col min="6" max="6" width="9.33203125" style="6" customWidth="1"/>
    <col min="7" max="7" width="43.08203125" style="83" bestFit="1" customWidth="1"/>
    <col min="8" max="8" width="10.58203125" style="6" customWidth="1"/>
    <col min="9" max="9" width="8.58203125" style="6" customWidth="1"/>
    <col min="10" max="10" width="35.58203125" style="83" customWidth="1"/>
    <col min="11" max="11" width="12.08203125" style="83" customWidth="1"/>
    <col min="12" max="12" width="17.83203125" style="83" customWidth="1"/>
    <col min="13" max="13" width="15.08203125" style="83" customWidth="1"/>
    <col min="14" max="14" width="20.58203125" style="83" customWidth="1"/>
    <col min="15" max="15" width="21.75" style="83" customWidth="1"/>
    <col min="16" max="16384" width="8.83203125" style="83"/>
  </cols>
  <sheetData>
    <row r="1" spans="1:15" s="24" customFormat="1" ht="54.5" thickBot="1">
      <c r="A1" s="215" t="s">
        <v>51</v>
      </c>
      <c r="B1" s="216" t="s">
        <v>1</v>
      </c>
      <c r="C1" s="216" t="s">
        <v>22</v>
      </c>
      <c r="D1" s="215" t="s">
        <v>94</v>
      </c>
      <c r="E1" s="215" t="s">
        <v>95</v>
      </c>
      <c r="F1" s="215" t="s">
        <v>96</v>
      </c>
      <c r="G1" s="216" t="s">
        <v>21</v>
      </c>
      <c r="H1" s="215" t="s">
        <v>59</v>
      </c>
      <c r="I1" s="215" t="s">
        <v>60</v>
      </c>
      <c r="J1" s="216" t="s">
        <v>397</v>
      </c>
      <c r="K1" s="216" t="s">
        <v>400</v>
      </c>
      <c r="L1" s="216" t="s">
        <v>515</v>
      </c>
      <c r="M1" s="216" t="s">
        <v>521</v>
      </c>
      <c r="N1" s="216" t="s">
        <v>484</v>
      </c>
      <c r="O1" s="217" t="s">
        <v>971</v>
      </c>
    </row>
    <row r="2" spans="1:15" ht="22.5">
      <c r="A2" s="172" t="s">
        <v>673</v>
      </c>
      <c r="B2" s="218" t="s">
        <v>674</v>
      </c>
      <c r="C2" s="161"/>
      <c r="D2" s="219"/>
      <c r="E2" s="219"/>
      <c r="F2" s="219"/>
      <c r="G2" s="161"/>
      <c r="H2" s="219"/>
      <c r="I2" s="219"/>
      <c r="J2" s="161"/>
      <c r="K2" s="161"/>
      <c r="L2" s="161"/>
      <c r="M2" s="161"/>
      <c r="N2" s="161"/>
      <c r="O2" s="220"/>
    </row>
    <row r="3" spans="1:15">
      <c r="A3" s="471">
        <v>1</v>
      </c>
      <c r="B3" s="146" t="s">
        <v>113</v>
      </c>
      <c r="C3" s="146"/>
      <c r="D3" s="139">
        <v>30</v>
      </c>
      <c r="E3" s="139">
        <v>0</v>
      </c>
      <c r="F3" s="139">
        <v>18</v>
      </c>
      <c r="G3" s="146" t="s">
        <v>812</v>
      </c>
      <c r="H3" s="316">
        <v>2</v>
      </c>
      <c r="I3" s="316" t="s">
        <v>1125</v>
      </c>
      <c r="J3" s="146"/>
      <c r="K3" s="146"/>
      <c r="L3" s="146"/>
      <c r="M3" s="146"/>
      <c r="N3" s="146"/>
      <c r="O3" s="465" t="s">
        <v>1013</v>
      </c>
    </row>
    <row r="4" spans="1:15">
      <c r="A4" s="477"/>
      <c r="B4" s="146"/>
      <c r="C4" s="146"/>
      <c r="D4" s="139"/>
      <c r="E4" s="139"/>
      <c r="F4" s="139"/>
      <c r="G4" s="146" t="s">
        <v>813</v>
      </c>
      <c r="H4" s="316">
        <v>1</v>
      </c>
      <c r="I4" s="316" t="s">
        <v>1126</v>
      </c>
      <c r="J4" s="146"/>
      <c r="K4" s="146"/>
      <c r="L4" s="146"/>
      <c r="M4" s="146"/>
      <c r="N4" s="146"/>
      <c r="O4" s="478"/>
    </row>
    <row r="5" spans="1:15">
      <c r="A5" s="477"/>
      <c r="B5" s="146"/>
      <c r="C5" s="146"/>
      <c r="D5" s="139"/>
      <c r="E5" s="139"/>
      <c r="F5" s="139"/>
      <c r="G5" s="146" t="s">
        <v>814</v>
      </c>
      <c r="H5" s="316">
        <v>2</v>
      </c>
      <c r="I5" s="316" t="s">
        <v>1125</v>
      </c>
      <c r="J5" s="146"/>
      <c r="K5" s="146"/>
      <c r="L5" s="146"/>
      <c r="M5" s="146"/>
      <c r="N5" s="146"/>
      <c r="O5" s="478"/>
    </row>
    <row r="6" spans="1:15">
      <c r="A6" s="477"/>
      <c r="B6" s="146"/>
      <c r="C6" s="146"/>
      <c r="D6" s="139"/>
      <c r="E6" s="139"/>
      <c r="F6" s="139"/>
      <c r="G6" s="146" t="s">
        <v>815</v>
      </c>
      <c r="H6" s="316">
        <v>2</v>
      </c>
      <c r="I6" s="316" t="s">
        <v>1126</v>
      </c>
      <c r="J6" s="146"/>
      <c r="K6" s="146"/>
      <c r="L6" s="146"/>
      <c r="M6" s="146"/>
      <c r="N6" s="146"/>
      <c r="O6" s="478"/>
    </row>
    <row r="7" spans="1:15" ht="18.5" thickBot="1">
      <c r="A7" s="472"/>
      <c r="B7" s="152"/>
      <c r="C7" s="152"/>
      <c r="D7" s="153"/>
      <c r="E7" s="153"/>
      <c r="F7" s="153"/>
      <c r="G7" s="152" t="s">
        <v>1001</v>
      </c>
      <c r="H7" s="153">
        <v>4</v>
      </c>
      <c r="I7" s="153" t="s">
        <v>1125</v>
      </c>
      <c r="J7" s="152"/>
      <c r="K7" s="152"/>
      <c r="L7" s="152"/>
      <c r="M7" s="152"/>
      <c r="N7" s="152"/>
      <c r="O7" s="466"/>
    </row>
    <row r="8" spans="1:15">
      <c r="A8" s="156"/>
      <c r="B8" s="157"/>
      <c r="C8" s="157"/>
      <c r="D8" s="156"/>
      <c r="E8" s="156"/>
      <c r="F8" s="156"/>
      <c r="G8" s="157"/>
      <c r="H8" s="156"/>
      <c r="I8" s="156"/>
      <c r="J8" s="157"/>
      <c r="K8" s="157"/>
      <c r="L8" s="157"/>
      <c r="M8" s="157"/>
      <c r="N8" s="157"/>
      <c r="O8" s="157"/>
    </row>
    <row r="9" spans="1:15">
      <c r="A9" s="358"/>
      <c r="B9" s="361"/>
      <c r="C9" s="361"/>
      <c r="D9" s="358"/>
      <c r="E9" s="358"/>
      <c r="F9" s="358"/>
      <c r="G9" s="371"/>
      <c r="H9" s="358"/>
      <c r="I9" s="358"/>
      <c r="J9" s="361"/>
      <c r="K9" s="361"/>
      <c r="L9" s="361"/>
      <c r="M9" s="361"/>
      <c r="N9" s="371"/>
      <c r="O9" s="371"/>
    </row>
    <row r="10" spans="1:15" s="226" customFormat="1">
      <c r="A10" s="372"/>
      <c r="B10" s="371"/>
      <c r="C10" s="371"/>
      <c r="D10" s="372"/>
      <c r="E10" s="372"/>
      <c r="F10" s="372"/>
      <c r="G10" s="371"/>
      <c r="H10" s="372"/>
      <c r="I10" s="372"/>
      <c r="J10" s="371"/>
      <c r="K10" s="371"/>
      <c r="L10" s="371"/>
      <c r="M10" s="371"/>
      <c r="N10" s="371"/>
      <c r="O10" s="371"/>
    </row>
    <row r="11" spans="1:15">
      <c r="A11" s="156"/>
      <c r="B11" s="157"/>
      <c r="C11" s="157"/>
      <c r="D11" s="156"/>
      <c r="E11" s="156"/>
      <c r="F11" s="156"/>
      <c r="G11" s="157"/>
      <c r="H11" s="156"/>
      <c r="I11" s="156"/>
      <c r="J11" s="157"/>
      <c r="K11" s="157"/>
      <c r="L11" s="157"/>
      <c r="M11" s="157"/>
      <c r="N11" s="157"/>
      <c r="O11" s="157"/>
    </row>
    <row r="12" spans="1:15">
      <c r="A12" s="156"/>
      <c r="B12" s="157"/>
      <c r="C12" s="157"/>
      <c r="D12" s="156"/>
      <c r="E12" s="156"/>
      <c r="F12" s="156"/>
      <c r="G12" s="157"/>
      <c r="H12" s="156"/>
      <c r="I12" s="156"/>
      <c r="J12" s="157"/>
      <c r="K12" s="157"/>
      <c r="L12" s="157"/>
      <c r="M12" s="157"/>
      <c r="N12" s="157"/>
      <c r="O12" s="157"/>
    </row>
  </sheetData>
  <mergeCells count="2">
    <mergeCell ref="A3:A7"/>
    <mergeCell ref="O3:O7"/>
  </mergeCells>
  <phoneticPr fontId="12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2B27103B-28D6-4C58-81FA-9D87FD909847}">
            <xm:f>'M11 PWI'!$A11="✓"</xm:f>
            <x14:dxf>
              <fill>
                <patternFill>
                  <bgColor rgb="FF92D050"/>
                </patternFill>
              </fill>
            </x14:dxf>
          </x14:cfRule>
          <xm:sqref>O9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9">
    <tabColor theme="0"/>
    <pageSetUpPr fitToPage="1"/>
  </sheetPr>
  <dimension ref="A1:Q4"/>
  <sheetViews>
    <sheetView topLeftCell="G4" zoomScale="85" zoomScaleNormal="85" workbookViewId="0">
      <selection activeCell="H39" sqref="H39"/>
    </sheetView>
  </sheetViews>
  <sheetFormatPr defaultColWidth="8.83203125" defaultRowHeight="18"/>
  <cols>
    <col min="1" max="1" width="6.08203125" style="6" bestFit="1" customWidth="1"/>
    <col min="2" max="2" width="26.33203125" style="83" bestFit="1" customWidth="1"/>
    <col min="3" max="3" width="14.83203125" style="83" customWidth="1"/>
    <col min="4" max="4" width="11.08203125" style="6" customWidth="1"/>
    <col min="5" max="5" width="9.83203125" style="6" customWidth="1"/>
    <col min="6" max="6" width="9.33203125" style="6" customWidth="1"/>
    <col min="7" max="7" width="43.08203125" style="83" bestFit="1" customWidth="1"/>
    <col min="8" max="8" width="10.58203125" style="6" customWidth="1"/>
    <col min="9" max="9" width="8.58203125" style="6" customWidth="1"/>
    <col min="10" max="10" width="35.58203125" style="83" customWidth="1"/>
    <col min="11" max="11" width="12.08203125" style="83" customWidth="1"/>
    <col min="12" max="12" width="17.83203125" style="83" customWidth="1"/>
    <col min="13" max="13" width="15.08203125" style="83" customWidth="1"/>
    <col min="14" max="14" width="20.58203125" style="83" customWidth="1"/>
    <col min="15" max="15" width="29.58203125" style="83" customWidth="1"/>
    <col min="16" max="16384" width="8.83203125" style="83"/>
  </cols>
  <sheetData>
    <row r="1" spans="1:17" s="24" customFormat="1" ht="54">
      <c r="A1" s="22" t="s">
        <v>51</v>
      </c>
      <c r="B1" s="86" t="s">
        <v>1</v>
      </c>
      <c r="C1" s="86" t="s">
        <v>22</v>
      </c>
      <c r="D1" s="22" t="s">
        <v>94</v>
      </c>
      <c r="E1" s="22" t="s">
        <v>95</v>
      </c>
      <c r="F1" s="22" t="s">
        <v>96</v>
      </c>
      <c r="G1" s="86" t="s">
        <v>21</v>
      </c>
      <c r="H1" s="22" t="s">
        <v>59</v>
      </c>
      <c r="I1" s="22" t="s">
        <v>60</v>
      </c>
      <c r="J1" s="86" t="s">
        <v>397</v>
      </c>
      <c r="K1" s="86" t="s">
        <v>400</v>
      </c>
      <c r="L1" s="86" t="s">
        <v>515</v>
      </c>
      <c r="M1" s="86" t="s">
        <v>521</v>
      </c>
      <c r="N1" s="124" t="s">
        <v>484</v>
      </c>
      <c r="O1" s="126" t="s">
        <v>971</v>
      </c>
    </row>
    <row r="2" spans="1:17" ht="22.5">
      <c r="A2" s="132" t="s">
        <v>675</v>
      </c>
      <c r="B2" s="141" t="s">
        <v>676</v>
      </c>
      <c r="C2" s="118"/>
      <c r="D2" s="117"/>
      <c r="E2" s="117"/>
      <c r="F2" s="117"/>
      <c r="G2" s="118"/>
      <c r="H2" s="117"/>
      <c r="I2" s="117"/>
      <c r="J2" s="118"/>
      <c r="K2" s="118"/>
      <c r="L2" s="118"/>
      <c r="M2" s="118"/>
      <c r="N2" s="129"/>
      <c r="O2" s="87"/>
    </row>
    <row r="3" spans="1:17" ht="19" customHeight="1">
      <c r="A3" s="479" t="s">
        <v>654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1"/>
    </row>
    <row r="4" spans="1:17" ht="54">
      <c r="A4" s="139">
        <v>1</v>
      </c>
      <c r="B4" s="146" t="s">
        <v>118</v>
      </c>
      <c r="C4" s="146"/>
      <c r="D4" s="139">
        <v>0</v>
      </c>
      <c r="E4" s="139">
        <v>20</v>
      </c>
      <c r="F4" s="139">
        <v>20</v>
      </c>
      <c r="G4" s="134" t="s">
        <v>1003</v>
      </c>
      <c r="H4" s="139">
        <v>4</v>
      </c>
      <c r="I4" s="139" t="s">
        <v>655</v>
      </c>
      <c r="J4" s="146"/>
      <c r="K4" s="146"/>
      <c r="L4" s="146"/>
      <c r="M4" s="146"/>
      <c r="N4" s="147"/>
      <c r="O4" s="146" t="s">
        <v>972</v>
      </c>
      <c r="P4" s="157"/>
      <c r="Q4" s="157"/>
    </row>
  </sheetData>
  <mergeCells count="1">
    <mergeCell ref="A3:O3"/>
  </mergeCells>
  <phoneticPr fontId="12"/>
  <pageMargins left="0.70866141732283472" right="0.70866141732283472" top="0.74803149606299213" bottom="0.74803149606299213" header="0.31496062992125984" footer="0.31496062992125984"/>
  <pageSetup paperSize="9" scale="44" orientation="landscape" horizontalDpi="4294967294" verticalDpi="0" r:id="rId1"/>
  <headerFooter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V53"/>
  <sheetViews>
    <sheetView topLeftCell="A31" zoomScale="70" zoomScaleNormal="70" workbookViewId="0">
      <selection activeCell="A42" sqref="A42:XFD43"/>
    </sheetView>
  </sheetViews>
  <sheetFormatPr defaultColWidth="8.83203125" defaultRowHeight="18"/>
  <cols>
    <col min="1" max="1" width="6.58203125" style="6" bestFit="1" customWidth="1"/>
    <col min="2" max="2" width="38.08203125" style="2" bestFit="1" customWidth="1"/>
    <col min="3" max="3" width="6.08203125" style="2" customWidth="1"/>
    <col min="4" max="4" width="10.25" style="19" customWidth="1"/>
    <col min="5" max="5" width="9.83203125" style="6" customWidth="1"/>
    <col min="6" max="6" width="9.08203125" style="6" customWidth="1"/>
    <col min="7" max="7" width="40.25" style="2" bestFit="1" customWidth="1"/>
    <col min="8" max="8" width="7.83203125" style="6" customWidth="1"/>
    <col min="9" max="9" width="8.08203125" style="6" customWidth="1"/>
    <col min="10" max="10" width="32" style="2" customWidth="1"/>
    <col min="11" max="11" width="10.58203125" style="2" customWidth="1"/>
    <col min="12" max="12" width="17.58203125" style="83" customWidth="1"/>
    <col min="13" max="13" width="15" style="83" customWidth="1"/>
    <col min="14" max="14" width="15.83203125" style="83" customWidth="1"/>
    <col min="15" max="15" width="26.08203125" style="2" customWidth="1"/>
    <col min="16" max="16384" width="8.83203125" style="2"/>
  </cols>
  <sheetData>
    <row r="1" spans="1:15" s="24" customFormat="1" ht="54.5" thickBot="1">
      <c r="A1" s="215" t="s">
        <v>51</v>
      </c>
      <c r="B1" s="216" t="s">
        <v>1</v>
      </c>
      <c r="C1" s="216" t="s">
        <v>22</v>
      </c>
      <c r="D1" s="215" t="s">
        <v>94</v>
      </c>
      <c r="E1" s="215" t="s">
        <v>95</v>
      </c>
      <c r="F1" s="215" t="s">
        <v>96</v>
      </c>
      <c r="G1" s="216" t="s">
        <v>21</v>
      </c>
      <c r="H1" s="215" t="s">
        <v>59</v>
      </c>
      <c r="I1" s="215" t="s">
        <v>60</v>
      </c>
      <c r="J1" s="216" t="s">
        <v>97</v>
      </c>
      <c r="K1" s="216" t="s">
        <v>397</v>
      </c>
      <c r="L1" s="216" t="s">
        <v>515</v>
      </c>
      <c r="M1" s="216" t="s">
        <v>521</v>
      </c>
      <c r="N1" s="225" t="s">
        <v>484</v>
      </c>
      <c r="O1" s="217" t="s">
        <v>971</v>
      </c>
    </row>
    <row r="2" spans="1:15" ht="36">
      <c r="A2" s="172" t="s">
        <v>55</v>
      </c>
      <c r="B2" s="218" t="s">
        <v>129</v>
      </c>
      <c r="C2" s="161"/>
      <c r="D2" s="227"/>
      <c r="E2" s="219"/>
      <c r="F2" s="219"/>
      <c r="G2" s="161"/>
      <c r="H2" s="219"/>
      <c r="I2" s="219"/>
      <c r="J2" s="161" t="s">
        <v>532</v>
      </c>
      <c r="K2" s="161"/>
      <c r="L2" s="161"/>
      <c r="M2" s="161"/>
      <c r="N2" s="228"/>
      <c r="O2" s="229"/>
    </row>
    <row r="3" spans="1:15" ht="55.4" customHeight="1">
      <c r="A3" s="221">
        <v>1</v>
      </c>
      <c r="B3" s="146" t="s">
        <v>439</v>
      </c>
      <c r="C3" s="146"/>
      <c r="D3" s="159">
        <v>10</v>
      </c>
      <c r="E3" s="139">
        <v>0</v>
      </c>
      <c r="F3" s="139">
        <v>19</v>
      </c>
      <c r="G3" s="146" t="s">
        <v>816</v>
      </c>
      <c r="H3" s="316">
        <v>3</v>
      </c>
      <c r="I3" s="316" t="s">
        <v>62</v>
      </c>
      <c r="J3" s="146"/>
      <c r="K3" s="146"/>
      <c r="L3" s="146"/>
      <c r="M3" s="146"/>
      <c r="N3" s="147"/>
      <c r="O3" s="482" t="s">
        <v>973</v>
      </c>
    </row>
    <row r="4" spans="1:15" ht="36">
      <c r="A4" s="221">
        <f t="shared" ref="A4:A40" si="0">1+A3</f>
        <v>2</v>
      </c>
      <c r="B4" s="146" t="s">
        <v>440</v>
      </c>
      <c r="C4" s="146"/>
      <c r="D4" s="159">
        <v>10</v>
      </c>
      <c r="E4" s="139">
        <v>0</v>
      </c>
      <c r="F4" s="139">
        <v>19</v>
      </c>
      <c r="G4" s="146" t="s">
        <v>817</v>
      </c>
      <c r="H4" s="316">
        <v>1</v>
      </c>
      <c r="I4" s="316" t="s">
        <v>62</v>
      </c>
      <c r="J4" s="146"/>
      <c r="K4" s="146"/>
      <c r="L4" s="146"/>
      <c r="M4" s="146"/>
      <c r="N4" s="147"/>
      <c r="O4" s="483"/>
    </row>
    <row r="5" spans="1:15" ht="36">
      <c r="A5" s="221">
        <f t="shared" si="0"/>
        <v>3</v>
      </c>
      <c r="B5" s="146" t="s">
        <v>441</v>
      </c>
      <c r="C5" s="146"/>
      <c r="D5" s="159">
        <v>20</v>
      </c>
      <c r="E5" s="139">
        <v>0</v>
      </c>
      <c r="F5" s="139">
        <v>19</v>
      </c>
      <c r="G5" s="146" t="s">
        <v>818</v>
      </c>
      <c r="H5" s="316">
        <v>6</v>
      </c>
      <c r="I5" s="316" t="s">
        <v>62</v>
      </c>
      <c r="J5" s="146"/>
      <c r="K5" s="146"/>
      <c r="L5" s="146"/>
      <c r="M5" s="146"/>
      <c r="N5" s="147"/>
      <c r="O5" s="483"/>
    </row>
    <row r="6" spans="1:15" ht="36">
      <c r="A6" s="221">
        <f t="shared" si="0"/>
        <v>4</v>
      </c>
      <c r="B6" s="146" t="s">
        <v>442</v>
      </c>
      <c r="C6" s="146"/>
      <c r="D6" s="159">
        <v>60</v>
      </c>
      <c r="E6" s="139">
        <v>0</v>
      </c>
      <c r="F6" s="139">
        <v>19</v>
      </c>
      <c r="G6" s="146" t="s">
        <v>819</v>
      </c>
      <c r="H6" s="316">
        <v>15</v>
      </c>
      <c r="I6" s="316" t="s">
        <v>62</v>
      </c>
      <c r="J6" s="146"/>
      <c r="K6" s="146"/>
      <c r="L6" s="146"/>
      <c r="M6" s="146"/>
      <c r="N6" s="147"/>
      <c r="O6" s="483"/>
    </row>
    <row r="7" spans="1:15" ht="36">
      <c r="A7" s="221">
        <f t="shared" si="0"/>
        <v>5</v>
      </c>
      <c r="B7" s="146" t="s">
        <v>443</v>
      </c>
      <c r="C7" s="146"/>
      <c r="D7" s="159">
        <v>20</v>
      </c>
      <c r="E7" s="139">
        <v>0</v>
      </c>
      <c r="F7" s="139">
        <v>19</v>
      </c>
      <c r="G7" s="146" t="s">
        <v>820</v>
      </c>
      <c r="H7" s="316">
        <v>5</v>
      </c>
      <c r="I7" s="316" t="s">
        <v>62</v>
      </c>
      <c r="J7" s="146"/>
      <c r="K7" s="146"/>
      <c r="L7" s="146"/>
      <c r="M7" s="146"/>
      <c r="N7" s="147"/>
      <c r="O7" s="483"/>
    </row>
    <row r="8" spans="1:15" ht="36">
      <c r="A8" s="221">
        <f t="shared" si="0"/>
        <v>6</v>
      </c>
      <c r="B8" s="146" t="s">
        <v>444</v>
      </c>
      <c r="C8" s="146"/>
      <c r="D8" s="159">
        <v>30</v>
      </c>
      <c r="E8" s="139">
        <v>0</v>
      </c>
      <c r="F8" s="139">
        <v>19</v>
      </c>
      <c r="G8" s="146" t="s">
        <v>821</v>
      </c>
      <c r="H8" s="316">
        <v>9</v>
      </c>
      <c r="I8" s="316" t="s">
        <v>62</v>
      </c>
      <c r="J8" s="146"/>
      <c r="K8" s="146"/>
      <c r="L8" s="146"/>
      <c r="M8" s="146"/>
      <c r="N8" s="147"/>
      <c r="O8" s="483"/>
    </row>
    <row r="9" spans="1:15" ht="36">
      <c r="A9" s="221">
        <f t="shared" si="0"/>
        <v>7</v>
      </c>
      <c r="B9" s="146" t="s">
        <v>445</v>
      </c>
      <c r="C9" s="146"/>
      <c r="D9" s="159">
        <v>10</v>
      </c>
      <c r="E9" s="139">
        <v>0</v>
      </c>
      <c r="F9" s="139">
        <v>19</v>
      </c>
      <c r="G9" s="146" t="s">
        <v>822</v>
      </c>
      <c r="H9" s="316">
        <v>2</v>
      </c>
      <c r="I9" s="316" t="s">
        <v>62</v>
      </c>
      <c r="J9" s="146"/>
      <c r="K9" s="146"/>
      <c r="L9" s="146"/>
      <c r="M9" s="146"/>
      <c r="N9" s="147"/>
      <c r="O9" s="483"/>
    </row>
    <row r="10" spans="1:15" ht="36">
      <c r="A10" s="221">
        <f t="shared" si="0"/>
        <v>8</v>
      </c>
      <c r="B10" s="146" t="s">
        <v>446</v>
      </c>
      <c r="C10" s="146"/>
      <c r="D10" s="159">
        <v>10</v>
      </c>
      <c r="E10" s="139">
        <v>0</v>
      </c>
      <c r="F10" s="139">
        <v>19</v>
      </c>
      <c r="G10" s="146" t="s">
        <v>823</v>
      </c>
      <c r="H10" s="316">
        <v>1</v>
      </c>
      <c r="I10" s="316" t="s">
        <v>62</v>
      </c>
      <c r="J10" s="146"/>
      <c r="K10" s="146"/>
      <c r="L10" s="146"/>
      <c r="M10" s="146"/>
      <c r="N10" s="147"/>
      <c r="O10" s="483"/>
    </row>
    <row r="11" spans="1:15" ht="36.5" thickBot="1">
      <c r="A11" s="223">
        <f t="shared" si="0"/>
        <v>9</v>
      </c>
      <c r="B11" s="152" t="s">
        <v>447</v>
      </c>
      <c r="C11" s="152"/>
      <c r="D11" s="160">
        <v>10</v>
      </c>
      <c r="E11" s="153">
        <v>0</v>
      </c>
      <c r="F11" s="153">
        <v>19</v>
      </c>
      <c r="G11" s="152" t="s">
        <v>824</v>
      </c>
      <c r="H11" s="153">
        <v>3</v>
      </c>
      <c r="I11" s="153" t="s">
        <v>62</v>
      </c>
      <c r="J11" s="152"/>
      <c r="K11" s="152"/>
      <c r="L11" s="152"/>
      <c r="M11" s="152"/>
      <c r="N11" s="154"/>
      <c r="O11" s="483"/>
    </row>
    <row r="12" spans="1:15" ht="18.75" customHeight="1">
      <c r="A12" s="230">
        <f t="shared" si="0"/>
        <v>10</v>
      </c>
      <c r="B12" s="143" t="s">
        <v>439</v>
      </c>
      <c r="C12" s="143"/>
      <c r="D12" s="158">
        <v>10</v>
      </c>
      <c r="E12" s="144">
        <v>0</v>
      </c>
      <c r="F12" s="144">
        <v>20</v>
      </c>
      <c r="G12" s="143" t="s">
        <v>825</v>
      </c>
      <c r="H12" s="315">
        <v>3</v>
      </c>
      <c r="I12" s="315" t="s">
        <v>62</v>
      </c>
      <c r="J12" s="143"/>
      <c r="K12" s="143"/>
      <c r="L12" s="143"/>
      <c r="M12" s="161" t="s">
        <v>454</v>
      </c>
      <c r="N12" s="145"/>
      <c r="O12" s="483"/>
    </row>
    <row r="13" spans="1:15" ht="36">
      <c r="A13" s="221">
        <f t="shared" si="0"/>
        <v>11</v>
      </c>
      <c r="B13" s="146" t="s">
        <v>440</v>
      </c>
      <c r="C13" s="146"/>
      <c r="D13" s="159">
        <v>10</v>
      </c>
      <c r="E13" s="139">
        <v>0</v>
      </c>
      <c r="F13" s="139">
        <v>20</v>
      </c>
      <c r="G13" s="146" t="s">
        <v>826</v>
      </c>
      <c r="H13" s="316">
        <v>2</v>
      </c>
      <c r="I13" s="316" t="s">
        <v>62</v>
      </c>
      <c r="J13" s="146"/>
      <c r="K13" s="146"/>
      <c r="L13" s="146"/>
      <c r="M13" s="143"/>
      <c r="N13" s="147"/>
      <c r="O13" s="483"/>
    </row>
    <row r="14" spans="1:15" ht="36">
      <c r="A14" s="221">
        <f t="shared" si="0"/>
        <v>12</v>
      </c>
      <c r="B14" s="146" t="s">
        <v>448</v>
      </c>
      <c r="C14" s="146"/>
      <c r="D14" s="159">
        <v>10</v>
      </c>
      <c r="E14" s="139">
        <v>0</v>
      </c>
      <c r="F14" s="139">
        <v>20</v>
      </c>
      <c r="G14" s="146" t="s">
        <v>827</v>
      </c>
      <c r="H14" s="316">
        <v>4</v>
      </c>
      <c r="I14" s="316" t="s">
        <v>62</v>
      </c>
      <c r="J14" s="146"/>
      <c r="K14" s="146"/>
      <c r="L14" s="146"/>
      <c r="M14" s="146"/>
      <c r="N14" s="147"/>
      <c r="O14" s="483"/>
    </row>
    <row r="15" spans="1:15" ht="36">
      <c r="A15" s="221">
        <f t="shared" si="0"/>
        <v>13</v>
      </c>
      <c r="B15" s="146" t="s">
        <v>692</v>
      </c>
      <c r="C15" s="146"/>
      <c r="D15" s="159">
        <v>60</v>
      </c>
      <c r="E15" s="139">
        <v>0</v>
      </c>
      <c r="F15" s="139">
        <v>20</v>
      </c>
      <c r="G15" s="146" t="s">
        <v>828</v>
      </c>
      <c r="H15" s="316">
        <v>3</v>
      </c>
      <c r="I15" s="316" t="s">
        <v>62</v>
      </c>
      <c r="J15" s="146"/>
      <c r="K15" s="146"/>
      <c r="L15" s="146"/>
      <c r="M15" s="146"/>
      <c r="N15" s="147"/>
      <c r="O15" s="483"/>
    </row>
    <row r="16" spans="1:15">
      <c r="A16" s="221"/>
      <c r="B16" s="146"/>
      <c r="C16" s="146"/>
      <c r="D16" s="159"/>
      <c r="E16" s="139"/>
      <c r="F16" s="139"/>
      <c r="G16" s="146" t="s">
        <v>1014</v>
      </c>
      <c r="H16" s="139">
        <v>4</v>
      </c>
      <c r="I16" s="139"/>
      <c r="J16" s="146"/>
      <c r="K16" s="146"/>
      <c r="L16" s="146"/>
      <c r="M16" s="146"/>
      <c r="N16" s="147"/>
      <c r="O16" s="483"/>
    </row>
    <row r="17" spans="1:15">
      <c r="A17" s="221"/>
      <c r="B17" s="146"/>
      <c r="C17" s="146"/>
      <c r="D17" s="159"/>
      <c r="E17" s="139"/>
      <c r="F17" s="139"/>
      <c r="G17" s="146" t="s">
        <v>829</v>
      </c>
      <c r="H17" s="139">
        <v>1</v>
      </c>
      <c r="I17" s="139"/>
      <c r="J17" s="146"/>
      <c r="K17" s="146"/>
      <c r="L17" s="146"/>
      <c r="M17" s="146"/>
      <c r="N17" s="147"/>
      <c r="O17" s="483"/>
    </row>
    <row r="18" spans="1:15">
      <c r="A18" s="221"/>
      <c r="B18" s="146" t="s">
        <v>693</v>
      </c>
      <c r="C18" s="146"/>
      <c r="D18" s="159"/>
      <c r="E18" s="139"/>
      <c r="F18" s="139"/>
      <c r="G18" s="146" t="s">
        <v>830</v>
      </c>
      <c r="H18" s="139">
        <v>3</v>
      </c>
      <c r="I18" s="139"/>
      <c r="J18" s="146"/>
      <c r="K18" s="146"/>
      <c r="L18" s="146"/>
      <c r="M18" s="146"/>
      <c r="N18" s="147"/>
      <c r="O18" s="483"/>
    </row>
    <row r="19" spans="1:15">
      <c r="A19" s="221"/>
      <c r="B19" s="146"/>
      <c r="C19" s="146"/>
      <c r="D19" s="159"/>
      <c r="E19" s="139"/>
      <c r="F19" s="139"/>
      <c r="G19" s="146" t="s">
        <v>1015</v>
      </c>
      <c r="H19" s="139">
        <v>4</v>
      </c>
      <c r="I19" s="139"/>
      <c r="J19" s="146"/>
      <c r="K19" s="146"/>
      <c r="L19" s="146"/>
      <c r="M19" s="146"/>
      <c r="N19" s="147"/>
      <c r="O19" s="483"/>
    </row>
    <row r="20" spans="1:15">
      <c r="A20" s="221"/>
      <c r="B20" s="146"/>
      <c r="C20" s="146"/>
      <c r="D20" s="159"/>
      <c r="E20" s="139"/>
      <c r="F20" s="139"/>
      <c r="G20" s="146" t="s">
        <v>831</v>
      </c>
      <c r="H20" s="139">
        <v>1</v>
      </c>
      <c r="I20" s="139"/>
      <c r="J20" s="146"/>
      <c r="K20" s="146"/>
      <c r="L20" s="146"/>
      <c r="M20" s="146"/>
      <c r="N20" s="147"/>
      <c r="O20" s="483"/>
    </row>
    <row r="21" spans="1:15">
      <c r="A21" s="221"/>
      <c r="B21" s="146" t="s">
        <v>694</v>
      </c>
      <c r="C21" s="146"/>
      <c r="D21" s="159"/>
      <c r="E21" s="139"/>
      <c r="F21" s="139"/>
      <c r="G21" s="146" t="s">
        <v>832</v>
      </c>
      <c r="H21" s="139">
        <v>3</v>
      </c>
      <c r="I21" s="139"/>
      <c r="J21" s="146"/>
      <c r="K21" s="146"/>
      <c r="L21" s="146"/>
      <c r="M21" s="146"/>
      <c r="N21" s="147"/>
      <c r="O21" s="483"/>
    </row>
    <row r="22" spans="1:15">
      <c r="A22" s="221"/>
      <c r="B22" s="146"/>
      <c r="C22" s="146"/>
      <c r="D22" s="159"/>
      <c r="E22" s="139"/>
      <c r="F22" s="139"/>
      <c r="G22" s="146" t="s">
        <v>1016</v>
      </c>
      <c r="H22" s="139">
        <v>4</v>
      </c>
      <c r="I22" s="139"/>
      <c r="J22" s="146"/>
      <c r="K22" s="146"/>
      <c r="L22" s="146"/>
      <c r="M22" s="146"/>
      <c r="N22" s="147"/>
      <c r="O22" s="483"/>
    </row>
    <row r="23" spans="1:15">
      <c r="A23" s="221"/>
      <c r="B23" s="146"/>
      <c r="C23" s="146"/>
      <c r="D23" s="159"/>
      <c r="E23" s="139"/>
      <c r="F23" s="139"/>
      <c r="G23" s="146" t="s">
        <v>833</v>
      </c>
      <c r="H23" s="139">
        <v>1</v>
      </c>
      <c r="I23" s="139"/>
      <c r="J23" s="146"/>
      <c r="K23" s="146"/>
      <c r="L23" s="146"/>
      <c r="M23" s="146"/>
      <c r="N23" s="147"/>
      <c r="O23" s="483"/>
    </row>
    <row r="24" spans="1:15">
      <c r="A24" s="221"/>
      <c r="B24" s="146" t="s">
        <v>695</v>
      </c>
      <c r="C24" s="146"/>
      <c r="D24" s="159"/>
      <c r="E24" s="139"/>
      <c r="F24" s="139"/>
      <c r="G24" s="146" t="s">
        <v>834</v>
      </c>
      <c r="H24" s="139">
        <v>3</v>
      </c>
      <c r="I24" s="139"/>
      <c r="J24" s="146"/>
      <c r="K24" s="146"/>
      <c r="L24" s="146"/>
      <c r="M24" s="146"/>
      <c r="N24" s="147"/>
      <c r="O24" s="483"/>
    </row>
    <row r="25" spans="1:15">
      <c r="A25" s="221"/>
      <c r="B25" s="146"/>
      <c r="C25" s="146"/>
      <c r="D25" s="159"/>
      <c r="E25" s="139"/>
      <c r="F25" s="139"/>
      <c r="G25" s="146" t="s">
        <v>1017</v>
      </c>
      <c r="H25" s="139">
        <v>4</v>
      </c>
      <c r="I25" s="139"/>
      <c r="J25" s="146"/>
      <c r="K25" s="146"/>
      <c r="L25" s="146"/>
      <c r="M25" s="146"/>
      <c r="N25" s="147"/>
      <c r="O25" s="483"/>
    </row>
    <row r="26" spans="1:15" ht="18" customHeight="1">
      <c r="A26" s="221"/>
      <c r="B26" s="146"/>
      <c r="C26" s="146"/>
      <c r="D26" s="159"/>
      <c r="E26" s="139"/>
      <c r="F26" s="139"/>
      <c r="G26" s="146" t="s">
        <v>835</v>
      </c>
      <c r="H26" s="139">
        <v>1</v>
      </c>
      <c r="I26" s="139"/>
      <c r="J26" s="146"/>
      <c r="K26" s="146"/>
      <c r="L26" s="146"/>
      <c r="M26" s="146"/>
      <c r="N26" s="147"/>
      <c r="O26" s="483"/>
    </row>
    <row r="27" spans="1:15" ht="36">
      <c r="A27" s="221">
        <f>1+A15</f>
        <v>14</v>
      </c>
      <c r="B27" s="146" t="s">
        <v>696</v>
      </c>
      <c r="C27" s="146"/>
      <c r="D27" s="159">
        <v>60</v>
      </c>
      <c r="E27" s="139">
        <v>0</v>
      </c>
      <c r="F27" s="139">
        <v>20</v>
      </c>
      <c r="G27" s="146" t="s">
        <v>836</v>
      </c>
      <c r="H27" s="139">
        <v>3</v>
      </c>
      <c r="I27" s="139" t="s">
        <v>62</v>
      </c>
      <c r="J27" s="146"/>
      <c r="K27" s="146"/>
      <c r="L27" s="146"/>
      <c r="M27" s="146"/>
      <c r="N27" s="147"/>
      <c r="O27" s="483"/>
    </row>
    <row r="28" spans="1:15">
      <c r="A28" s="221"/>
      <c r="B28" s="146"/>
      <c r="C28" s="146"/>
      <c r="D28" s="159"/>
      <c r="E28" s="139"/>
      <c r="F28" s="139"/>
      <c r="G28" s="146" t="s">
        <v>1018</v>
      </c>
      <c r="H28" s="139">
        <v>4</v>
      </c>
      <c r="I28" s="139"/>
      <c r="J28" s="146"/>
      <c r="K28" s="146"/>
      <c r="L28" s="146"/>
      <c r="M28" s="146"/>
      <c r="N28" s="147"/>
      <c r="O28" s="483"/>
    </row>
    <row r="29" spans="1:15">
      <c r="A29" s="221"/>
      <c r="B29" s="146"/>
      <c r="C29" s="146"/>
      <c r="D29" s="159"/>
      <c r="E29" s="139"/>
      <c r="F29" s="139"/>
      <c r="G29" s="146" t="s">
        <v>837</v>
      </c>
      <c r="H29" s="139">
        <v>1</v>
      </c>
      <c r="I29" s="139"/>
      <c r="J29" s="146"/>
      <c r="K29" s="146"/>
      <c r="L29" s="146"/>
      <c r="M29" s="146"/>
      <c r="N29" s="147"/>
      <c r="O29" s="483"/>
    </row>
    <row r="30" spans="1:15">
      <c r="A30" s="221"/>
      <c r="B30" s="146" t="s">
        <v>697</v>
      </c>
      <c r="C30" s="146"/>
      <c r="D30" s="159"/>
      <c r="E30" s="139"/>
      <c r="F30" s="139"/>
      <c r="G30" s="146" t="s">
        <v>838</v>
      </c>
      <c r="H30" s="139">
        <v>3</v>
      </c>
      <c r="I30" s="139"/>
      <c r="J30" s="146"/>
      <c r="K30" s="146"/>
      <c r="L30" s="146"/>
      <c r="M30" s="146"/>
      <c r="N30" s="147"/>
      <c r="O30" s="483"/>
    </row>
    <row r="31" spans="1:15">
      <c r="A31" s="221"/>
      <c r="B31" s="146"/>
      <c r="C31" s="146"/>
      <c r="D31" s="159"/>
      <c r="E31" s="139"/>
      <c r="F31" s="139"/>
      <c r="G31" s="146" t="s">
        <v>1019</v>
      </c>
      <c r="H31" s="139">
        <v>4</v>
      </c>
      <c r="I31" s="139"/>
      <c r="J31" s="146"/>
      <c r="K31" s="146"/>
      <c r="L31" s="146"/>
      <c r="M31" s="146"/>
      <c r="N31" s="147"/>
      <c r="O31" s="483"/>
    </row>
    <row r="32" spans="1:15">
      <c r="A32" s="221"/>
      <c r="B32" s="146"/>
      <c r="C32" s="146"/>
      <c r="D32" s="159"/>
      <c r="E32" s="139"/>
      <c r="F32" s="139"/>
      <c r="G32" s="146" t="s">
        <v>839</v>
      </c>
      <c r="H32" s="139">
        <v>1</v>
      </c>
      <c r="I32" s="139"/>
      <c r="J32" s="146"/>
      <c r="K32" s="146"/>
      <c r="L32" s="146"/>
      <c r="M32" s="146"/>
      <c r="N32" s="147"/>
      <c r="O32" s="483"/>
    </row>
    <row r="33" spans="1:22">
      <c r="A33" s="221"/>
      <c r="B33" s="146" t="s">
        <v>698</v>
      </c>
      <c r="C33" s="146"/>
      <c r="D33" s="159"/>
      <c r="E33" s="139"/>
      <c r="F33" s="139"/>
      <c r="G33" s="146" t="s">
        <v>840</v>
      </c>
      <c r="H33" s="139">
        <v>3</v>
      </c>
      <c r="I33" s="139"/>
      <c r="J33" s="146"/>
      <c r="K33" s="146"/>
      <c r="L33" s="146"/>
      <c r="M33" s="146"/>
      <c r="N33" s="147"/>
      <c r="O33" s="483"/>
    </row>
    <row r="34" spans="1:22">
      <c r="A34" s="221"/>
      <c r="B34" s="146"/>
      <c r="C34" s="146"/>
      <c r="D34" s="159"/>
      <c r="E34" s="139"/>
      <c r="F34" s="139"/>
      <c r="G34" s="146" t="s">
        <v>1020</v>
      </c>
      <c r="H34" s="139">
        <v>4</v>
      </c>
      <c r="I34" s="139"/>
      <c r="J34" s="146"/>
      <c r="K34" s="146"/>
      <c r="L34" s="146"/>
      <c r="M34" s="146"/>
      <c r="N34" s="147"/>
      <c r="O34" s="483"/>
    </row>
    <row r="35" spans="1:22">
      <c r="A35" s="221"/>
      <c r="B35" s="146"/>
      <c r="C35" s="146"/>
      <c r="D35" s="159"/>
      <c r="E35" s="139"/>
      <c r="F35" s="139"/>
      <c r="G35" s="146" t="s">
        <v>841</v>
      </c>
      <c r="H35" s="139">
        <v>1</v>
      </c>
      <c r="I35" s="139"/>
      <c r="J35" s="146"/>
      <c r="K35" s="146"/>
      <c r="L35" s="146"/>
      <c r="M35" s="146"/>
      <c r="N35" s="147"/>
      <c r="O35" s="483"/>
    </row>
    <row r="36" spans="1:22">
      <c r="A36" s="221"/>
      <c r="B36" s="146" t="s">
        <v>699</v>
      </c>
      <c r="C36" s="146"/>
      <c r="D36" s="159"/>
      <c r="E36" s="139"/>
      <c r="F36" s="139"/>
      <c r="G36" s="146" t="s">
        <v>842</v>
      </c>
      <c r="H36" s="139">
        <v>3</v>
      </c>
      <c r="I36" s="139"/>
      <c r="J36" s="146"/>
      <c r="K36" s="146"/>
      <c r="L36" s="146"/>
      <c r="M36" s="146"/>
      <c r="N36" s="147"/>
      <c r="O36" s="483"/>
    </row>
    <row r="37" spans="1:22">
      <c r="A37" s="221"/>
      <c r="B37" s="146"/>
      <c r="C37" s="146"/>
      <c r="D37" s="159"/>
      <c r="E37" s="139"/>
      <c r="F37" s="139"/>
      <c r="G37" s="146" t="s">
        <v>1021</v>
      </c>
      <c r="H37" s="139">
        <v>4</v>
      </c>
      <c r="I37" s="139"/>
      <c r="J37" s="146"/>
      <c r="K37" s="146"/>
      <c r="L37" s="146"/>
      <c r="M37" s="146"/>
      <c r="N37" s="147"/>
      <c r="O37" s="483"/>
    </row>
    <row r="38" spans="1:22">
      <c r="A38" s="221"/>
      <c r="B38" s="146"/>
      <c r="C38" s="146"/>
      <c r="D38" s="159"/>
      <c r="E38" s="139"/>
      <c r="F38" s="139"/>
      <c r="G38" s="146" t="s">
        <v>843</v>
      </c>
      <c r="H38" s="139">
        <v>1</v>
      </c>
      <c r="I38" s="139"/>
      <c r="J38" s="146"/>
      <c r="K38" s="146"/>
      <c r="L38" s="146"/>
      <c r="M38" s="146"/>
      <c r="N38" s="147"/>
      <c r="O38" s="483"/>
    </row>
    <row r="39" spans="1:22" ht="36">
      <c r="A39" s="221">
        <f>1+A27</f>
        <v>15</v>
      </c>
      <c r="B39" s="146" t="s">
        <v>451</v>
      </c>
      <c r="C39" s="146"/>
      <c r="D39" s="159">
        <v>20</v>
      </c>
      <c r="E39" s="139">
        <v>0</v>
      </c>
      <c r="F39" s="139">
        <v>20</v>
      </c>
      <c r="G39" s="146" t="s">
        <v>844</v>
      </c>
      <c r="H39" s="139">
        <v>5</v>
      </c>
      <c r="I39" s="139" t="s">
        <v>62</v>
      </c>
      <c r="J39" s="146"/>
      <c r="K39" s="146"/>
      <c r="L39" s="146"/>
      <c r="M39" s="146"/>
      <c r="N39" s="147"/>
      <c r="O39" s="483"/>
    </row>
    <row r="40" spans="1:22" ht="36.5" thickBot="1">
      <c r="A40" s="223">
        <f t="shared" si="0"/>
        <v>16</v>
      </c>
      <c r="B40" s="152" t="s">
        <v>447</v>
      </c>
      <c r="C40" s="152"/>
      <c r="D40" s="160">
        <v>10</v>
      </c>
      <c r="E40" s="153">
        <v>0</v>
      </c>
      <c r="F40" s="153">
        <v>20</v>
      </c>
      <c r="G40" s="152" t="s">
        <v>845</v>
      </c>
      <c r="H40" s="153">
        <v>3</v>
      </c>
      <c r="I40" s="153" t="s">
        <v>62</v>
      </c>
      <c r="J40" s="152"/>
      <c r="K40" s="152"/>
      <c r="L40" s="152"/>
      <c r="M40" s="152"/>
      <c r="N40" s="154"/>
      <c r="O40" s="484"/>
    </row>
    <row r="41" spans="1:22">
      <c r="B41" s="83"/>
      <c r="C41" s="83"/>
      <c r="G41" s="83"/>
      <c r="J41" s="83"/>
      <c r="K41" s="83"/>
      <c r="O41" s="226"/>
    </row>
    <row r="42" spans="1:22" s="83" customFormat="1" ht="18.5" thickBot="1">
      <c r="A42" s="368"/>
      <c r="B42" s="369"/>
      <c r="C42" s="369"/>
      <c r="D42" s="368"/>
      <c r="E42" s="368"/>
      <c r="F42" s="368"/>
      <c r="G42" s="370"/>
      <c r="H42" s="368"/>
      <c r="I42" s="368"/>
      <c r="J42" s="369"/>
      <c r="K42" s="369"/>
      <c r="L42" s="369"/>
      <c r="M42" s="369"/>
      <c r="N42" s="370"/>
      <c r="O42" s="370"/>
    </row>
    <row r="43" spans="1:22" ht="18.75" customHeight="1">
      <c r="A43" s="474" t="s">
        <v>589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6"/>
    </row>
    <row r="44" spans="1:22" s="83" customFormat="1" ht="52.75" customHeight="1">
      <c r="A44" s="275">
        <v>97</v>
      </c>
      <c r="B44" s="271" t="s">
        <v>1059</v>
      </c>
      <c r="C44" s="271"/>
      <c r="D44" s="272"/>
      <c r="E44" s="272">
        <v>0</v>
      </c>
      <c r="F44" s="272"/>
      <c r="G44" s="271" t="s">
        <v>1060</v>
      </c>
      <c r="H44" s="272">
        <v>11</v>
      </c>
      <c r="I44" s="272" t="s">
        <v>62</v>
      </c>
      <c r="J44" s="271"/>
      <c r="K44" s="271"/>
      <c r="L44" s="271"/>
      <c r="M44" s="271"/>
      <c r="N44" s="273"/>
      <c r="O44" s="276" t="s">
        <v>1061</v>
      </c>
      <c r="P44" s="157"/>
      <c r="Q44" s="157"/>
      <c r="R44" s="157"/>
      <c r="S44" s="157"/>
      <c r="T44" s="157"/>
      <c r="U44" s="157"/>
      <c r="V44" s="157"/>
    </row>
    <row r="45" spans="1:22" ht="52.75" customHeight="1">
      <c r="A45" s="221">
        <v>98</v>
      </c>
      <c r="B45" s="146" t="s">
        <v>700</v>
      </c>
      <c r="C45" s="146"/>
      <c r="D45" s="139"/>
      <c r="E45" s="139">
        <v>0</v>
      </c>
      <c r="F45" s="139"/>
      <c r="G45" s="146" t="s">
        <v>846</v>
      </c>
      <c r="H45" s="316">
        <v>4</v>
      </c>
      <c r="I45" s="316" t="s">
        <v>62</v>
      </c>
      <c r="J45" s="146"/>
      <c r="K45" s="146"/>
      <c r="L45" s="146"/>
      <c r="M45" s="146"/>
      <c r="N45" s="147"/>
      <c r="O45" s="222" t="s">
        <v>974</v>
      </c>
      <c r="P45" s="157"/>
      <c r="Q45" s="157"/>
      <c r="R45" s="157"/>
      <c r="S45" s="157"/>
      <c r="T45" s="157"/>
      <c r="U45" s="157"/>
      <c r="V45" s="157"/>
    </row>
    <row r="46" spans="1:22" ht="54.5" thickBot="1">
      <c r="A46" s="223">
        <v>99</v>
      </c>
      <c r="B46" s="152" t="s">
        <v>701</v>
      </c>
      <c r="C46" s="152"/>
      <c r="D46" s="153"/>
      <c r="E46" s="153"/>
      <c r="F46" s="153"/>
      <c r="G46" s="152" t="s">
        <v>847</v>
      </c>
      <c r="H46" s="153">
        <v>4</v>
      </c>
      <c r="I46" s="153"/>
      <c r="J46" s="152"/>
      <c r="K46" s="152"/>
      <c r="L46" s="152"/>
      <c r="M46" s="152"/>
      <c r="N46" s="154"/>
      <c r="O46" s="224" t="s">
        <v>975</v>
      </c>
      <c r="P46" s="157"/>
      <c r="Q46" s="157"/>
      <c r="R46" s="157"/>
      <c r="S46" s="157"/>
      <c r="T46" s="157"/>
      <c r="U46" s="157"/>
      <c r="V46" s="157"/>
    </row>
    <row r="47" spans="1:22">
      <c r="A47" s="156"/>
      <c r="B47" s="157"/>
      <c r="C47" s="157"/>
      <c r="D47" s="162"/>
      <c r="E47" s="156"/>
      <c r="F47" s="156"/>
      <c r="G47" s="157"/>
      <c r="H47" s="156"/>
      <c r="I47" s="156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</row>
    <row r="48" spans="1:22">
      <c r="A48" s="156"/>
      <c r="B48" s="157"/>
      <c r="C48" s="157"/>
      <c r="D48" s="162"/>
      <c r="E48" s="156"/>
      <c r="F48" s="156"/>
      <c r="G48" s="157"/>
      <c r="H48" s="156"/>
      <c r="I48" s="156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</row>
    <row r="49" spans="1:22">
      <c r="A49" s="156"/>
      <c r="B49" s="157"/>
      <c r="C49" s="157"/>
      <c r="D49" s="162"/>
      <c r="E49" s="156"/>
      <c r="F49" s="156"/>
      <c r="G49" s="157"/>
      <c r="H49" s="156"/>
      <c r="I49" s="156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</row>
    <row r="50" spans="1:22">
      <c r="A50" s="156"/>
      <c r="B50" s="157"/>
      <c r="C50" s="157"/>
      <c r="D50" s="162"/>
      <c r="E50" s="156"/>
      <c r="F50" s="156"/>
      <c r="G50" s="157"/>
      <c r="H50" s="156"/>
      <c r="I50" s="156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</row>
    <row r="51" spans="1:22">
      <c r="A51" s="156"/>
      <c r="B51" s="157"/>
      <c r="C51" s="157"/>
      <c r="D51" s="162"/>
      <c r="E51" s="156"/>
      <c r="F51" s="156"/>
      <c r="G51" s="157"/>
      <c r="H51" s="156"/>
      <c r="I51" s="156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</row>
    <row r="52" spans="1:22">
      <c r="A52" s="156"/>
      <c r="B52" s="157"/>
      <c r="C52" s="157"/>
      <c r="D52" s="162"/>
      <c r="E52" s="156"/>
      <c r="F52" s="156"/>
      <c r="G52" s="157"/>
      <c r="H52" s="156"/>
      <c r="I52" s="156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</row>
    <row r="53" spans="1:22">
      <c r="A53" s="156"/>
      <c r="B53" s="157"/>
      <c r="C53" s="157"/>
      <c r="D53" s="162"/>
      <c r="E53" s="156"/>
      <c r="F53" s="156"/>
      <c r="G53" s="157"/>
      <c r="H53" s="156"/>
      <c r="I53" s="156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</row>
  </sheetData>
  <mergeCells count="2">
    <mergeCell ref="O3:O40"/>
    <mergeCell ref="A43:O43"/>
  </mergeCells>
  <phoneticPr fontId="10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95E25B45-EF09-43DD-B3C5-D0E5A6113CDB}">
            <xm:f>'M11 PWI'!$A41="✓"</xm:f>
            <x14:dxf>
              <fill>
                <patternFill>
                  <bgColor rgb="FF92D050"/>
                </patternFill>
              </fill>
            </x14:dxf>
          </x14:cfRule>
          <xm:sqref>O42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Q29"/>
  <sheetViews>
    <sheetView view="pageBreakPreview" zoomScale="60" zoomScaleNormal="85" workbookViewId="0">
      <selection activeCell="A23" sqref="A23:XFD25"/>
    </sheetView>
  </sheetViews>
  <sheetFormatPr defaultColWidth="8.83203125" defaultRowHeight="18"/>
  <cols>
    <col min="1" max="1" width="6.08203125" style="6" bestFit="1" customWidth="1"/>
    <col min="2" max="2" width="31.08203125" style="83" customWidth="1"/>
    <col min="3" max="3" width="23.08203125" style="83" customWidth="1"/>
    <col min="4" max="4" width="10.08203125" style="6" customWidth="1"/>
    <col min="5" max="5" width="9.83203125" style="6" customWidth="1"/>
    <col min="6" max="6" width="9.08203125" style="6" customWidth="1"/>
    <col min="7" max="7" width="43.08203125" style="83" bestFit="1" customWidth="1"/>
    <col min="8" max="9" width="10.08203125" style="6" customWidth="1"/>
    <col min="10" max="10" width="43.08203125" style="83" customWidth="1"/>
    <col min="11" max="11" width="30.58203125" style="83" customWidth="1"/>
    <col min="12" max="12" width="18.83203125" style="83" customWidth="1"/>
    <col min="13" max="13" width="10.08203125" style="83" customWidth="1"/>
    <col min="14" max="14" width="17.08203125" style="83" customWidth="1"/>
    <col min="15" max="15" width="25.25" style="83" customWidth="1"/>
    <col min="16" max="16384" width="8.83203125" style="83"/>
  </cols>
  <sheetData>
    <row r="1" spans="1:15" s="24" customFormat="1" ht="54.5" thickBot="1">
      <c r="A1" s="215" t="s">
        <v>51</v>
      </c>
      <c r="B1" s="216" t="s">
        <v>1</v>
      </c>
      <c r="C1" s="216" t="s">
        <v>22</v>
      </c>
      <c r="D1" s="215" t="s">
        <v>94</v>
      </c>
      <c r="E1" s="215" t="s">
        <v>95</v>
      </c>
      <c r="F1" s="215" t="s">
        <v>96</v>
      </c>
      <c r="G1" s="216" t="s">
        <v>21</v>
      </c>
      <c r="H1" s="215" t="s">
        <v>59</v>
      </c>
      <c r="I1" s="215" t="s">
        <v>60</v>
      </c>
      <c r="J1" s="216" t="s">
        <v>397</v>
      </c>
      <c r="K1" s="216" t="s">
        <v>400</v>
      </c>
      <c r="L1" s="216" t="s">
        <v>515</v>
      </c>
      <c r="M1" s="216" t="s">
        <v>521</v>
      </c>
      <c r="N1" s="225" t="s">
        <v>484</v>
      </c>
      <c r="O1" s="217" t="s">
        <v>1051</v>
      </c>
    </row>
    <row r="2" spans="1:15" ht="126">
      <c r="A2" s="172" t="s">
        <v>81</v>
      </c>
      <c r="B2" s="218" t="s">
        <v>56</v>
      </c>
      <c r="C2" s="161" t="s">
        <v>57</v>
      </c>
      <c r="D2" s="219"/>
      <c r="E2" s="219"/>
      <c r="F2" s="219"/>
      <c r="G2" s="161"/>
      <c r="H2" s="219"/>
      <c r="I2" s="219"/>
      <c r="J2" s="161" t="s">
        <v>135</v>
      </c>
      <c r="K2" s="161" t="s">
        <v>530</v>
      </c>
      <c r="L2" s="161"/>
      <c r="M2" s="161"/>
      <c r="N2" s="228"/>
      <c r="O2" s="220"/>
    </row>
    <row r="3" spans="1:15" ht="55.4" customHeight="1">
      <c r="A3" s="221">
        <v>1</v>
      </c>
      <c r="B3" s="146" t="s">
        <v>439</v>
      </c>
      <c r="C3" s="146"/>
      <c r="D3" s="139">
        <v>10</v>
      </c>
      <c r="E3" s="139">
        <v>0</v>
      </c>
      <c r="F3" s="139">
        <v>20</v>
      </c>
      <c r="G3" s="146" t="s">
        <v>848</v>
      </c>
      <c r="H3" s="316">
        <v>3</v>
      </c>
      <c r="I3" s="316" t="s">
        <v>62</v>
      </c>
      <c r="J3" s="146"/>
      <c r="K3" s="146"/>
      <c r="L3" s="146"/>
      <c r="M3" s="146"/>
      <c r="N3" s="147"/>
      <c r="O3" s="485" t="s">
        <v>1050</v>
      </c>
    </row>
    <row r="4" spans="1:15" s="155" customFormat="1">
      <c r="A4" s="221">
        <v>2</v>
      </c>
      <c r="B4" s="146" t="s">
        <v>687</v>
      </c>
      <c r="C4" s="146"/>
      <c r="D4" s="139">
        <v>25</v>
      </c>
      <c r="E4" s="139"/>
      <c r="F4" s="139"/>
      <c r="G4" s="146" t="s">
        <v>849</v>
      </c>
      <c r="H4" s="316">
        <v>19</v>
      </c>
      <c r="I4" s="316" t="s">
        <v>1126</v>
      </c>
      <c r="J4" s="146"/>
      <c r="K4" s="146"/>
      <c r="L4" s="146"/>
      <c r="M4" s="146"/>
      <c r="N4" s="147"/>
      <c r="O4" s="486"/>
    </row>
    <row r="5" spans="1:15">
      <c r="A5" s="221">
        <v>3</v>
      </c>
      <c r="B5" s="146" t="s">
        <v>449</v>
      </c>
      <c r="C5" s="146"/>
      <c r="D5" s="139">
        <v>10</v>
      </c>
      <c r="E5" s="139">
        <v>0</v>
      </c>
      <c r="F5" s="139">
        <v>20</v>
      </c>
      <c r="G5" s="146" t="s">
        <v>850</v>
      </c>
      <c r="H5" s="316">
        <v>2</v>
      </c>
      <c r="I5" s="316" t="s">
        <v>1125</v>
      </c>
      <c r="J5" s="146"/>
      <c r="K5" s="146"/>
      <c r="L5" s="146"/>
      <c r="M5" s="146"/>
      <c r="N5" s="147"/>
      <c r="O5" s="486"/>
    </row>
    <row r="6" spans="1:15">
      <c r="A6" s="221">
        <v>4</v>
      </c>
      <c r="B6" s="146" t="s">
        <v>450</v>
      </c>
      <c r="C6" s="146"/>
      <c r="D6" s="139">
        <v>20</v>
      </c>
      <c r="E6" s="139">
        <v>0</v>
      </c>
      <c r="F6" s="139">
        <v>20</v>
      </c>
      <c r="G6" s="271" t="s">
        <v>1046</v>
      </c>
      <c r="H6" s="316">
        <v>6</v>
      </c>
      <c r="I6" s="316" t="s">
        <v>62</v>
      </c>
      <c r="J6" s="146"/>
      <c r="K6" s="146"/>
      <c r="L6" s="146"/>
      <c r="M6" s="146"/>
      <c r="N6" s="147"/>
      <c r="O6" s="486"/>
    </row>
    <row r="7" spans="1:15">
      <c r="A7" s="221">
        <v>5</v>
      </c>
      <c r="B7" s="146" t="s">
        <v>688</v>
      </c>
      <c r="C7" s="146"/>
      <c r="D7" s="139">
        <v>60</v>
      </c>
      <c r="E7" s="139">
        <v>0</v>
      </c>
      <c r="F7" s="139">
        <v>20</v>
      </c>
      <c r="G7" s="146" t="s">
        <v>851</v>
      </c>
      <c r="H7" s="316">
        <v>3</v>
      </c>
      <c r="I7" s="316" t="s">
        <v>1126</v>
      </c>
      <c r="J7" s="146"/>
      <c r="K7" s="146"/>
      <c r="L7" s="146"/>
      <c r="M7" s="146"/>
      <c r="N7" s="147"/>
      <c r="O7" s="486"/>
    </row>
    <row r="8" spans="1:15">
      <c r="A8" s="221"/>
      <c r="B8" s="146"/>
      <c r="C8" s="146"/>
      <c r="D8" s="139"/>
      <c r="E8" s="139"/>
      <c r="F8" s="139"/>
      <c r="G8" s="146" t="s">
        <v>1022</v>
      </c>
      <c r="H8" s="316">
        <v>4</v>
      </c>
      <c r="I8" s="316" t="s">
        <v>1125</v>
      </c>
      <c r="J8" s="146"/>
      <c r="K8" s="146"/>
      <c r="L8" s="146"/>
      <c r="M8" s="146"/>
      <c r="N8" s="147"/>
      <c r="O8" s="486"/>
    </row>
    <row r="9" spans="1:15">
      <c r="A9" s="221"/>
      <c r="B9" s="146"/>
      <c r="C9" s="146"/>
      <c r="D9" s="139"/>
      <c r="E9" s="139"/>
      <c r="F9" s="139"/>
      <c r="G9" s="146" t="s">
        <v>852</v>
      </c>
      <c r="H9" s="316">
        <v>1</v>
      </c>
      <c r="I9" s="316" t="s">
        <v>1126</v>
      </c>
      <c r="J9" s="146"/>
      <c r="K9" s="146"/>
      <c r="L9" s="146"/>
      <c r="M9" s="146"/>
      <c r="N9" s="147"/>
      <c r="O9" s="486"/>
    </row>
    <row r="10" spans="1:15">
      <c r="A10" s="221"/>
      <c r="B10" s="146" t="s">
        <v>689</v>
      </c>
      <c r="C10" s="146"/>
      <c r="D10" s="139"/>
      <c r="E10" s="139"/>
      <c r="F10" s="139"/>
      <c r="G10" s="271" t="s">
        <v>1047</v>
      </c>
      <c r="H10" s="316">
        <v>4</v>
      </c>
      <c r="I10" s="316" t="s">
        <v>1126</v>
      </c>
      <c r="J10" s="146"/>
      <c r="K10" s="146"/>
      <c r="L10" s="146"/>
      <c r="M10" s="146"/>
      <c r="N10" s="147"/>
      <c r="O10" s="486"/>
    </row>
    <row r="11" spans="1:15">
      <c r="A11" s="221"/>
      <c r="B11" s="146"/>
      <c r="C11" s="146"/>
      <c r="D11" s="139"/>
      <c r="E11" s="139"/>
      <c r="F11" s="139"/>
      <c r="G11" s="146" t="s">
        <v>1023</v>
      </c>
      <c r="H11" s="316">
        <v>4</v>
      </c>
      <c r="I11" s="316" t="s">
        <v>1125</v>
      </c>
      <c r="J11" s="146"/>
      <c r="K11" s="146"/>
      <c r="L11" s="146"/>
      <c r="M11" s="146"/>
      <c r="N11" s="147"/>
      <c r="O11" s="486"/>
    </row>
    <row r="12" spans="1:15">
      <c r="A12" s="221"/>
      <c r="B12" s="146"/>
      <c r="C12" s="146"/>
      <c r="D12" s="139"/>
      <c r="E12" s="139"/>
      <c r="F12" s="139"/>
      <c r="G12" s="146" t="s">
        <v>853</v>
      </c>
      <c r="H12" s="316">
        <v>1</v>
      </c>
      <c r="I12" s="316" t="s">
        <v>1126</v>
      </c>
      <c r="J12" s="146"/>
      <c r="K12" s="146"/>
      <c r="L12" s="146"/>
      <c r="M12" s="146"/>
      <c r="N12" s="147"/>
      <c r="O12" s="486"/>
    </row>
    <row r="13" spans="1:15">
      <c r="A13" s="221">
        <f>1+A7</f>
        <v>6</v>
      </c>
      <c r="B13" s="146" t="s">
        <v>854</v>
      </c>
      <c r="C13" s="146"/>
      <c r="D13" s="139">
        <v>60</v>
      </c>
      <c r="E13" s="139">
        <v>0</v>
      </c>
      <c r="F13" s="139">
        <v>20</v>
      </c>
      <c r="G13" s="271" t="s">
        <v>1048</v>
      </c>
      <c r="H13" s="316">
        <v>4</v>
      </c>
      <c r="I13" s="316" t="s">
        <v>62</v>
      </c>
      <c r="J13" s="146"/>
      <c r="K13" s="146"/>
      <c r="L13" s="146"/>
      <c r="M13" s="146"/>
      <c r="N13" s="147"/>
      <c r="O13" s="486"/>
    </row>
    <row r="14" spans="1:15">
      <c r="A14" s="221"/>
      <c r="B14" s="146"/>
      <c r="C14" s="146"/>
      <c r="D14" s="139"/>
      <c r="E14" s="139"/>
      <c r="F14" s="139"/>
      <c r="G14" s="146" t="s">
        <v>1024</v>
      </c>
      <c r="H14" s="316">
        <v>4</v>
      </c>
      <c r="I14" s="316" t="s">
        <v>1125</v>
      </c>
      <c r="J14" s="146"/>
      <c r="K14" s="146"/>
      <c r="L14" s="146"/>
      <c r="M14" s="146"/>
      <c r="N14" s="147"/>
      <c r="O14" s="486"/>
    </row>
    <row r="15" spans="1:15" ht="18" customHeight="1">
      <c r="A15" s="221"/>
      <c r="B15" s="146"/>
      <c r="C15" s="146"/>
      <c r="D15" s="139"/>
      <c r="E15" s="139"/>
      <c r="F15" s="139"/>
      <c r="G15" s="146" t="s">
        <v>855</v>
      </c>
      <c r="H15" s="316">
        <v>1</v>
      </c>
      <c r="I15" s="316" t="s">
        <v>1126</v>
      </c>
      <c r="J15" s="146"/>
      <c r="K15" s="146"/>
      <c r="L15" s="146"/>
      <c r="M15" s="146"/>
      <c r="N15" s="147"/>
      <c r="O15" s="486"/>
    </row>
    <row r="16" spans="1:15">
      <c r="A16" s="221"/>
      <c r="B16" s="146" t="s">
        <v>856</v>
      </c>
      <c r="C16" s="146"/>
      <c r="D16" s="139"/>
      <c r="E16" s="139"/>
      <c r="F16" s="139"/>
      <c r="G16" s="271" t="s">
        <v>1049</v>
      </c>
      <c r="H16" s="316">
        <v>4</v>
      </c>
      <c r="I16" s="316" t="s">
        <v>1126</v>
      </c>
      <c r="J16" s="146"/>
      <c r="K16" s="146"/>
      <c r="L16" s="146"/>
      <c r="M16" s="146"/>
      <c r="N16" s="147"/>
      <c r="O16" s="486"/>
    </row>
    <row r="17" spans="1:17">
      <c r="A17" s="221"/>
      <c r="B17" s="146"/>
      <c r="C17" s="146"/>
      <c r="D17" s="139"/>
      <c r="E17" s="139"/>
      <c r="F17" s="139"/>
      <c r="G17" s="146" t="s">
        <v>1025</v>
      </c>
      <c r="H17" s="316">
        <v>4</v>
      </c>
      <c r="I17" s="316" t="s">
        <v>1125</v>
      </c>
      <c r="J17" s="146"/>
      <c r="K17" s="146"/>
      <c r="L17" s="146"/>
      <c r="M17" s="146"/>
      <c r="N17" s="147"/>
      <c r="O17" s="486"/>
    </row>
    <row r="18" spans="1:17">
      <c r="A18" s="221"/>
      <c r="B18" s="146"/>
      <c r="C18" s="146"/>
      <c r="D18" s="139"/>
      <c r="E18" s="139"/>
      <c r="F18" s="139"/>
      <c r="G18" s="146" t="s">
        <v>857</v>
      </c>
      <c r="H18" s="316">
        <v>1</v>
      </c>
      <c r="I18" s="316" t="s">
        <v>1126</v>
      </c>
      <c r="J18" s="146"/>
      <c r="K18" s="146"/>
      <c r="L18" s="146"/>
      <c r="M18" s="146"/>
      <c r="N18" s="147"/>
      <c r="O18" s="486"/>
    </row>
    <row r="19" spans="1:17" ht="36">
      <c r="A19" s="221">
        <f>1+A13</f>
        <v>7</v>
      </c>
      <c r="B19" s="146" t="s">
        <v>451</v>
      </c>
      <c r="C19" s="146"/>
      <c r="D19" s="139">
        <v>20</v>
      </c>
      <c r="E19" s="139">
        <v>0</v>
      </c>
      <c r="F19" s="139">
        <v>20</v>
      </c>
      <c r="G19" s="146" t="s">
        <v>858</v>
      </c>
      <c r="H19" s="316">
        <v>6</v>
      </c>
      <c r="I19" s="316" t="s">
        <v>62</v>
      </c>
      <c r="J19" s="146"/>
      <c r="K19" s="146"/>
      <c r="L19" s="146"/>
      <c r="M19" s="146"/>
      <c r="N19" s="147"/>
      <c r="O19" s="486"/>
    </row>
    <row r="20" spans="1:17" ht="36">
      <c r="A20" s="221">
        <v>8</v>
      </c>
      <c r="B20" s="146" t="s">
        <v>52</v>
      </c>
      <c r="C20" s="146" t="s">
        <v>61</v>
      </c>
      <c r="D20" s="139">
        <v>25</v>
      </c>
      <c r="E20" s="139">
        <v>0</v>
      </c>
      <c r="F20" s="139">
        <v>20</v>
      </c>
      <c r="G20" s="146" t="s">
        <v>859</v>
      </c>
      <c r="H20" s="316" t="s">
        <v>466</v>
      </c>
      <c r="I20" s="316" t="s">
        <v>62</v>
      </c>
      <c r="J20" s="146" t="s">
        <v>516</v>
      </c>
      <c r="K20" s="146" t="s">
        <v>531</v>
      </c>
      <c r="L20" s="146"/>
      <c r="M20" s="146"/>
      <c r="N20" s="147"/>
      <c r="O20" s="486"/>
    </row>
    <row r="21" spans="1:17" ht="18.5" thickBot="1">
      <c r="A21" s="223">
        <v>9</v>
      </c>
      <c r="B21" s="152" t="s">
        <v>447</v>
      </c>
      <c r="C21" s="152"/>
      <c r="D21" s="153">
        <v>10</v>
      </c>
      <c r="E21" s="153">
        <v>0</v>
      </c>
      <c r="F21" s="153">
        <v>20</v>
      </c>
      <c r="G21" s="152" t="s">
        <v>860</v>
      </c>
      <c r="H21" s="153" t="s">
        <v>24</v>
      </c>
      <c r="I21" s="153" t="s">
        <v>62</v>
      </c>
      <c r="J21" s="152"/>
      <c r="K21" s="152"/>
      <c r="L21" s="152"/>
      <c r="M21" s="152"/>
      <c r="N21" s="154"/>
      <c r="O21" s="487"/>
      <c r="P21" s="155"/>
    </row>
    <row r="22" spans="1:17" ht="18.5" thickBot="1">
      <c r="O22" s="233"/>
    </row>
    <row r="23" spans="1:17" ht="18.399999999999999" customHeight="1">
      <c r="A23" s="488" t="s">
        <v>589</v>
      </c>
      <c r="B23" s="489"/>
      <c r="C23" s="489"/>
      <c r="D23" s="489"/>
      <c r="E23" s="489"/>
      <c r="F23" s="489"/>
      <c r="G23" s="489"/>
      <c r="H23" s="489"/>
      <c r="I23" s="489"/>
      <c r="J23" s="489"/>
      <c r="K23" s="489"/>
      <c r="L23" s="489"/>
      <c r="M23" s="489"/>
      <c r="N23" s="489"/>
      <c r="O23" s="490"/>
    </row>
    <row r="24" spans="1:17" ht="54">
      <c r="A24" s="221">
        <v>98</v>
      </c>
      <c r="B24" s="146" t="s">
        <v>690</v>
      </c>
      <c r="C24" s="146"/>
      <c r="D24" s="139"/>
      <c r="E24" s="139">
        <v>0</v>
      </c>
      <c r="F24" s="139"/>
      <c r="G24" s="146" t="s">
        <v>861</v>
      </c>
      <c r="H24" s="139" t="s">
        <v>24</v>
      </c>
      <c r="I24" s="139" t="s">
        <v>62</v>
      </c>
      <c r="J24" s="146"/>
      <c r="K24" s="146"/>
      <c r="L24" s="146"/>
      <c r="M24" s="146"/>
      <c r="N24" s="147"/>
      <c r="O24" s="231" t="s">
        <v>976</v>
      </c>
      <c r="P24" s="157"/>
      <c r="Q24" s="157"/>
    </row>
    <row r="25" spans="1:17" ht="54.5" thickBot="1">
      <c r="A25" s="223">
        <v>99</v>
      </c>
      <c r="B25" s="152" t="s">
        <v>691</v>
      </c>
      <c r="C25" s="152"/>
      <c r="D25" s="153"/>
      <c r="E25" s="153"/>
      <c r="F25" s="153"/>
      <c r="G25" s="152" t="s">
        <v>862</v>
      </c>
      <c r="H25" s="153"/>
      <c r="I25" s="153"/>
      <c r="J25" s="152"/>
      <c r="K25" s="152"/>
      <c r="L25" s="152"/>
      <c r="M25" s="152"/>
      <c r="N25" s="154"/>
      <c r="O25" s="232" t="s">
        <v>977</v>
      </c>
      <c r="P25" s="157"/>
      <c r="Q25" s="157"/>
    </row>
    <row r="26" spans="1:17">
      <c r="A26" s="156"/>
      <c r="B26" s="157"/>
      <c r="C26" s="157"/>
      <c r="D26" s="156"/>
      <c r="E26" s="156"/>
      <c r="F26" s="156"/>
      <c r="G26" s="157"/>
      <c r="H26" s="156"/>
      <c r="I26" s="156"/>
      <c r="J26" s="157"/>
      <c r="K26" s="157"/>
      <c r="L26" s="157"/>
      <c r="M26" s="157"/>
      <c r="N26" s="157"/>
      <c r="O26" s="157"/>
      <c r="P26" s="157"/>
      <c r="Q26" s="157"/>
    </row>
    <row r="27" spans="1:17">
      <c r="A27" s="156"/>
      <c r="B27" s="157"/>
      <c r="C27" s="157"/>
      <c r="D27" s="156"/>
      <c r="E27" s="156"/>
      <c r="F27" s="156"/>
      <c r="G27" s="157"/>
      <c r="H27" s="156"/>
      <c r="I27" s="156"/>
      <c r="J27" s="157"/>
      <c r="K27" s="157"/>
      <c r="L27" s="157"/>
      <c r="M27" s="157"/>
      <c r="N27" s="157"/>
      <c r="O27" s="157"/>
      <c r="P27" s="157"/>
      <c r="Q27" s="157"/>
    </row>
    <row r="28" spans="1:17">
      <c r="A28" s="156"/>
      <c r="B28" s="157"/>
      <c r="C28" s="157"/>
      <c r="D28" s="156"/>
      <c r="E28" s="156"/>
      <c r="F28" s="156"/>
      <c r="G28" s="157"/>
      <c r="H28" s="156"/>
      <c r="I28" s="156"/>
      <c r="J28" s="157"/>
      <c r="K28" s="157"/>
      <c r="L28" s="157"/>
      <c r="M28" s="157"/>
      <c r="N28" s="157"/>
      <c r="O28" s="157"/>
      <c r="P28" s="157"/>
      <c r="Q28" s="157"/>
    </row>
    <row r="29" spans="1:17">
      <c r="A29" s="156"/>
      <c r="B29" s="157"/>
      <c r="C29" s="157"/>
      <c r="D29" s="156"/>
      <c r="E29" s="156"/>
      <c r="F29" s="156"/>
      <c r="G29" s="157"/>
      <c r="H29" s="156"/>
      <c r="I29" s="156"/>
      <c r="J29" s="157"/>
      <c r="K29" s="157"/>
      <c r="L29" s="157"/>
      <c r="M29" s="157"/>
      <c r="N29" s="157"/>
      <c r="O29" s="157"/>
      <c r="P29" s="157"/>
      <c r="Q29" s="157"/>
    </row>
  </sheetData>
  <mergeCells count="2">
    <mergeCell ref="O3:O21"/>
    <mergeCell ref="A23:O23"/>
  </mergeCells>
  <phoneticPr fontId="10"/>
  <conditionalFormatting sqref="O24:O25">
    <cfRule type="expression" dxfId="25" priority="2">
      <formula>$A24="✓"</formula>
    </cfRule>
  </conditionalFormatting>
  <pageMargins left="0.7" right="0.7" top="0.75" bottom="0.75" header="0.3" footer="0.3"/>
  <pageSetup paperSize="9" scale="3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</vt:i4>
      </vt:variant>
    </vt:vector>
  </HeadingPairs>
  <TitlesOfParts>
    <vt:vector size="24" baseType="lpstr">
      <vt:lpstr>Summary</vt:lpstr>
      <vt:lpstr>Details</vt:lpstr>
      <vt:lpstr>M01 - M05, M51-M54,M57-59BUS</vt:lpstr>
      <vt:lpstr>M06 BUS BATCHK</vt:lpstr>
      <vt:lpstr>M08 MDP</vt:lpstr>
      <vt:lpstr>M55 MDP ON</vt:lpstr>
      <vt:lpstr>M56 MDP OFF</vt:lpstr>
      <vt:lpstr>M09 MAST</vt:lpstr>
      <vt:lpstr>M10 WPT-S </vt:lpstr>
      <vt:lpstr>M11 PWI</vt:lpstr>
      <vt:lpstr>M12 MGF</vt:lpstr>
      <vt:lpstr>M13 MDM</vt:lpstr>
      <vt:lpstr>M14 MSASI</vt:lpstr>
      <vt:lpstr>M15 MPPE_MEA1</vt:lpstr>
      <vt:lpstr>M16 MPPE_MEA2</vt:lpstr>
      <vt:lpstr>M17 MPPE_MIA</vt:lpstr>
      <vt:lpstr>M18 MPPE_MSA</vt:lpstr>
      <vt:lpstr>M19 MPPE_ENA</vt:lpstr>
      <vt:lpstr>M20 MPPE_HEP</vt:lpstr>
      <vt:lpstr>M80 Cruise CheckOut</vt:lpstr>
      <vt:lpstr>Sheet1</vt:lpstr>
      <vt:lpstr>'M08 MDP'!Print_Area</vt:lpstr>
      <vt:lpstr>Summary!Print_Area</vt:lpstr>
      <vt:lpstr>'M01 - M05, M51-M54,M57-59BUS'!Print_Titles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Dietz</dc:creator>
  <cp:lastModifiedBy>arare-pc4</cp:lastModifiedBy>
  <cp:lastPrinted>2019-05-23T03:47:12Z</cp:lastPrinted>
  <dcterms:created xsi:type="dcterms:W3CDTF">2016-10-26T19:44:54Z</dcterms:created>
  <dcterms:modified xsi:type="dcterms:W3CDTF">2019-06-10T05:21:29Z</dcterms:modified>
</cp:coreProperties>
</file>