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are\OneDrive - 宇宙航空研究開発機構\WORK\MMO\CRF\BAT_CHK_20201217\"/>
    </mc:Choice>
  </mc:AlternateContent>
  <xr:revisionPtr revIDLastSave="278" documentId="8_{817574C6-D840-4644-8434-99A10C565D9C}" xr6:coauthVersionLast="45" xr6:coauthVersionMax="45" xr10:uidLastSave="{55AF0B88-4DDA-41C1-A1B7-7D05FC95023A}"/>
  <bookViews>
    <workbookView xWindow="960" yWindow="-15240" windowWidth="24675" windowHeight="14250" activeTab="3" xr2:uid="{4DADF500-ABFF-43A2-AD95-9783A9ABC465}"/>
  </bookViews>
  <sheets>
    <sheet name="Sheet1" sheetId="1" r:id="rId1"/>
    <sheet name="確認事項" sheetId="2" r:id="rId2"/>
    <sheet name="List" sheetId="3" r:id="rId3"/>
    <sheet name="Cruise_CheckOut_20201217" sheetId="4" r:id="rId4"/>
  </sheets>
  <definedNames>
    <definedName name="_xlnm._FilterDatabase" localSheetId="2" hidden="1">List!$B$1:$B$19</definedName>
    <definedName name="_xlnm.Print_Area" localSheetId="3">Cruise_CheckOut_20201217!$A$1:$K$55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21" i="4" l="1"/>
  <c r="K20" i="4"/>
  <c r="H51" i="4" l="1"/>
  <c r="L52" i="4"/>
  <c r="K52" i="4"/>
  <c r="H52" i="4"/>
  <c r="I70" i="3"/>
  <c r="H70" i="3"/>
  <c r="H69" i="3" l="1"/>
  <c r="D55" i="4" l="1"/>
  <c r="L55" i="4"/>
  <c r="K55" i="4"/>
  <c r="H55" i="4"/>
  <c r="L54" i="4"/>
  <c r="K54" i="4"/>
  <c r="H54" i="4"/>
  <c r="L53" i="4"/>
  <c r="K53" i="4"/>
  <c r="H53" i="4"/>
  <c r="L50" i="4"/>
  <c r="K50" i="4"/>
  <c r="H50" i="4"/>
  <c r="L49" i="4"/>
  <c r="K49" i="4"/>
  <c r="H49" i="4"/>
  <c r="L48" i="4"/>
  <c r="K48" i="4"/>
  <c r="H48" i="4"/>
  <c r="L47" i="4"/>
  <c r="K47" i="4"/>
  <c r="H47" i="4"/>
  <c r="L46" i="4"/>
  <c r="K46" i="4"/>
  <c r="H46" i="4"/>
  <c r="L45" i="4"/>
  <c r="K45" i="4"/>
  <c r="H45" i="4"/>
  <c r="L44" i="4"/>
  <c r="K44" i="4"/>
  <c r="H44" i="4"/>
  <c r="L43" i="4"/>
  <c r="K43" i="4"/>
  <c r="H43" i="4"/>
  <c r="L42" i="4"/>
  <c r="K42" i="4"/>
  <c r="H42" i="4"/>
  <c r="L41" i="4"/>
  <c r="K41" i="4"/>
  <c r="H41" i="4"/>
  <c r="L40" i="4"/>
  <c r="K40" i="4"/>
  <c r="H40" i="4"/>
  <c r="L39" i="4"/>
  <c r="K39" i="4"/>
  <c r="H39" i="4"/>
  <c r="L38" i="4"/>
  <c r="K38" i="4"/>
  <c r="H38" i="4"/>
  <c r="L37" i="4"/>
  <c r="K37" i="4"/>
  <c r="H37" i="4"/>
  <c r="L36" i="4"/>
  <c r="K36" i="4"/>
  <c r="H36" i="4"/>
  <c r="L35" i="4"/>
  <c r="K35" i="4"/>
  <c r="H35" i="4"/>
  <c r="L34" i="4"/>
  <c r="K34" i="4"/>
  <c r="H34" i="4"/>
  <c r="L33" i="4"/>
  <c r="K33" i="4"/>
  <c r="H33" i="4"/>
  <c r="L32" i="4"/>
  <c r="K32" i="4"/>
  <c r="H32" i="4"/>
  <c r="L31" i="4"/>
  <c r="K31" i="4"/>
  <c r="H31" i="4"/>
  <c r="L30" i="4"/>
  <c r="K30" i="4"/>
  <c r="H30" i="4"/>
  <c r="L29" i="4"/>
  <c r="K29" i="4"/>
  <c r="H29" i="4"/>
  <c r="L28" i="4"/>
  <c r="K28" i="4"/>
  <c r="H28" i="4"/>
  <c r="L27" i="4"/>
  <c r="K27" i="4"/>
  <c r="H27" i="4"/>
  <c r="L26" i="4"/>
  <c r="K26" i="4"/>
  <c r="H26" i="4"/>
  <c r="L23" i="4"/>
  <c r="K23" i="4"/>
  <c r="H23" i="4"/>
  <c r="L25" i="4"/>
  <c r="K25" i="4"/>
  <c r="H25" i="4"/>
  <c r="L24" i="4"/>
  <c r="K24" i="4"/>
  <c r="H24" i="4"/>
  <c r="L22" i="4"/>
  <c r="K22" i="4"/>
  <c r="H22" i="4"/>
  <c r="I23" i="3"/>
  <c r="J22" i="3"/>
  <c r="C55" i="4" l="1"/>
  <c r="D54" i="4" s="1"/>
  <c r="C54" i="4" s="1"/>
  <c r="D53" i="4" s="1"/>
  <c r="C53" i="4" s="1"/>
  <c r="C20" i="4"/>
  <c r="H21" i="4"/>
  <c r="H20" i="4"/>
  <c r="D20" i="4" l="1"/>
  <c r="C21" i="4" s="1"/>
  <c r="D21" i="4" s="1"/>
  <c r="C22" i="4" s="1"/>
  <c r="H7" i="4"/>
  <c r="G13" i="3" l="1"/>
  <c r="L7" i="4" l="1"/>
  <c r="K7" i="4"/>
  <c r="C7" i="4"/>
  <c r="H8" i="4"/>
  <c r="K8" i="4"/>
  <c r="L8" i="4"/>
  <c r="H9" i="4"/>
  <c r="K9" i="4"/>
  <c r="L9" i="4"/>
  <c r="H10" i="4"/>
  <c r="K10" i="4"/>
  <c r="L10" i="4"/>
  <c r="H11" i="4"/>
  <c r="K11" i="4"/>
  <c r="L11" i="4"/>
  <c r="H12" i="4"/>
  <c r="K12" i="4"/>
  <c r="L12" i="4"/>
  <c r="H13" i="4"/>
  <c r="K13" i="4"/>
  <c r="L13" i="4"/>
  <c r="H14" i="4"/>
  <c r="K14" i="4"/>
  <c r="L14" i="4"/>
  <c r="H15" i="4"/>
  <c r="K15" i="4"/>
  <c r="L15" i="4"/>
  <c r="H16" i="4"/>
  <c r="K16" i="4"/>
  <c r="L16" i="4"/>
  <c r="H17" i="4"/>
  <c r="K17" i="4"/>
  <c r="L17" i="4"/>
  <c r="H18" i="4"/>
  <c r="K18" i="4"/>
  <c r="L18" i="4"/>
  <c r="H19" i="4"/>
  <c r="K19" i="4"/>
  <c r="L19" i="4"/>
  <c r="J7" i="3"/>
  <c r="L5" i="4" l="1"/>
  <c r="D7" i="4"/>
  <c r="C8" i="4" l="1"/>
  <c r="D8" i="4" s="1"/>
  <c r="C9" i="4" s="1"/>
  <c r="D9" i="4" s="1"/>
  <c r="C10" i="4" s="1"/>
  <c r="D10" i="4" s="1"/>
  <c r="C11" i="4" s="1"/>
  <c r="D11" i="4" s="1"/>
  <c r="C12" i="4" s="1"/>
  <c r="D12" i="4" s="1"/>
  <c r="C13" i="4" s="1"/>
  <c r="D13" i="4" s="1"/>
  <c r="C14" i="4" s="1"/>
  <c r="D14" i="4" s="1"/>
  <c r="C15" i="4" s="1"/>
  <c r="D15" i="4" s="1"/>
  <c r="C16" i="4" s="1"/>
  <c r="D16" i="4" s="1"/>
  <c r="C17" i="4" s="1"/>
  <c r="D17" i="4" s="1"/>
  <c r="C18" i="4" s="1"/>
  <c r="D18" i="4" s="1"/>
  <c r="C19" i="4" s="1"/>
  <c r="D19" i="4" s="1"/>
  <c r="D22" i="4"/>
  <c r="C23" i="4" l="1"/>
  <c r="D23" i="4" s="1"/>
  <c r="C24" i="4" s="1"/>
  <c r="D24" i="4" s="1"/>
  <c r="C25" i="4" l="1"/>
  <c r="D25" i="4" s="1"/>
  <c r="C26" i="4" s="1"/>
  <c r="D26" i="4" s="1"/>
  <c r="C27" i="4" l="1"/>
  <c r="D27" i="4" s="1"/>
  <c r="C28" i="4" l="1"/>
  <c r="D28" i="4" s="1"/>
  <c r="C29" i="4" l="1"/>
  <c r="D29" i="4" s="1"/>
  <c r="C30" i="4" l="1"/>
  <c r="D30" i="4" s="1"/>
  <c r="C31" i="4" l="1"/>
  <c r="D31" i="4" s="1"/>
  <c r="C32" i="4" l="1"/>
  <c r="D32" i="4" s="1"/>
  <c r="C33" i="4" l="1"/>
  <c r="D33" i="4" s="1"/>
  <c r="C34" i="4" l="1"/>
  <c r="D34" i="4" s="1"/>
  <c r="C35" i="4" l="1"/>
  <c r="D35" i="4" s="1"/>
  <c r="C36" i="4" s="1"/>
  <c r="D36" i="4" s="1"/>
  <c r="C37" i="4" s="1"/>
  <c r="D37" i="4" s="1"/>
  <c r="C38" i="4" s="1"/>
  <c r="D38" i="4" s="1"/>
  <c r="C39" i="4" s="1"/>
  <c r="D39" i="4" s="1"/>
  <c r="C40" i="4" s="1"/>
  <c r="D40" i="4" s="1"/>
  <c r="C41" i="4" s="1"/>
  <c r="D41" i="4" s="1"/>
  <c r="C42" i="4" s="1"/>
  <c r="D42" i="4" s="1"/>
  <c r="C43" i="4" s="1"/>
  <c r="D43" i="4" s="1"/>
  <c r="C44" i="4" s="1"/>
  <c r="D44" i="4" s="1"/>
  <c r="C45" i="4" s="1"/>
  <c r="D45" i="4" s="1"/>
  <c r="C46" i="4" s="1"/>
  <c r="D46" i="4" s="1"/>
  <c r="C47" i="4" s="1"/>
  <c r="D47" i="4" s="1"/>
  <c r="C48" i="4" s="1"/>
  <c r="D48" i="4" s="1"/>
  <c r="C49" i="4" s="1"/>
  <c r="D49" i="4" s="1"/>
  <c r="C50" i="4" l="1"/>
  <c r="D50" i="4" s="1"/>
  <c r="C51" i="4" s="1"/>
  <c r="D51" i="4" s="1"/>
  <c r="C52" i="4" s="1"/>
  <c r="D52" i="4" s="1"/>
</calcChain>
</file>

<file path=xl/sharedStrings.xml><?xml version="1.0" encoding="utf-8"?>
<sst xmlns="http://schemas.openxmlformats.org/spreadsheetml/2006/main" count="321" uniqueCount="228">
  <si>
    <t>12秒で入れた。</t>
    <rPh sb="2" eb="3">
      <t>ビョウ</t>
    </rPh>
    <rPh sb="4" eb="5">
      <t>イ</t>
    </rPh>
    <phoneticPr fontId="1"/>
  </si>
  <si>
    <t>PWI_ON 「3295  . SORB.TNR_WPT_HFSC」のあとにWAIT_SECなし。</t>
    <phoneticPr fontId="1"/>
  </si>
  <si>
    <t>MEAのOFFの時のコマンド列がHV_OFFと機器OFFが同じCPSに入っているが一緒に実行してもよいか</t>
    <rPh sb="8" eb="9">
      <t>トキ</t>
    </rPh>
    <rPh sb="14" eb="15">
      <t>レツ</t>
    </rPh>
    <rPh sb="23" eb="25">
      <t>キキ</t>
    </rPh>
    <rPh sb="29" eb="30">
      <t>オナ</t>
    </rPh>
    <rPh sb="35" eb="36">
      <t>ハイ</t>
    </rPh>
    <rPh sb="41" eb="43">
      <t>イッショ</t>
    </rPh>
    <rPh sb="44" eb="46">
      <t>ジッコウ</t>
    </rPh>
    <phoneticPr fontId="1"/>
  </si>
  <si>
    <t>PMEのONはPWIのONの前、OFFは最後のPWI_OFFの後でよいか？</t>
    <rPh sb="14" eb="15">
      <t>マエ</t>
    </rPh>
    <rPh sb="20" eb="22">
      <t>サイゴ</t>
    </rPh>
    <rPh sb="31" eb="32">
      <t>アト</t>
    </rPh>
    <phoneticPr fontId="1"/>
  </si>
  <si>
    <t>CLOSE</t>
    <phoneticPr fontId="1"/>
  </si>
  <si>
    <t>回答</t>
    <rPh sb="0" eb="2">
      <t>カイトウ</t>
    </rPh>
    <phoneticPr fontId="1"/>
  </si>
  <si>
    <t>確認事項</t>
    <rPh sb="0" eb="2">
      <t>カクニン</t>
    </rPh>
    <rPh sb="2" eb="4">
      <t>ジコウ</t>
    </rPh>
    <phoneticPr fontId="1"/>
  </si>
  <si>
    <t>NO.</t>
    <phoneticPr fontId="1"/>
  </si>
  <si>
    <t>BUS_OFF</t>
    <phoneticPr fontId="1"/>
  </si>
  <si>
    <t>BUS OFF</t>
    <phoneticPr fontId="1"/>
  </si>
  <si>
    <t>MDP_OFF</t>
    <phoneticPr fontId="1"/>
  </si>
  <si>
    <t>MDP OFF</t>
    <phoneticPr fontId="1"/>
  </si>
  <si>
    <t>MDP_SETUP</t>
    <phoneticPr fontId="1"/>
  </si>
  <si>
    <t>MDP ON</t>
    <phoneticPr fontId="1"/>
  </si>
  <si>
    <t>BUS_SETUP</t>
    <phoneticPr fontId="1"/>
  </si>
  <si>
    <t>BUS ON</t>
    <phoneticPr fontId="1"/>
  </si>
  <si>
    <t>cmdcount</t>
    <phoneticPr fontId="1"/>
  </si>
  <si>
    <t xml:space="preserve">filename </t>
    <phoneticPr fontId="1"/>
  </si>
  <si>
    <t>source filename</t>
    <phoneticPr fontId="1"/>
  </si>
  <si>
    <t>Duration (sec)</t>
    <phoneticPr fontId="1"/>
  </si>
  <si>
    <t>cmd count</t>
    <phoneticPr fontId="1"/>
  </si>
  <si>
    <t>Procedure</t>
    <phoneticPr fontId="1"/>
  </si>
  <si>
    <t>Activity</t>
    <phoneticPr fontId="1"/>
  </si>
  <si>
    <t>Event</t>
    <phoneticPr fontId="1"/>
  </si>
  <si>
    <t>End</t>
    <phoneticPr fontId="1"/>
  </si>
  <si>
    <t>Start</t>
    <phoneticPr fontId="1"/>
  </si>
  <si>
    <t>Absolute time (UTC)</t>
    <phoneticPr fontId="1"/>
  </si>
  <si>
    <t>Relative time (h)</t>
    <phoneticPr fontId="1"/>
  </si>
  <si>
    <t># End Time</t>
    <phoneticPr fontId="1"/>
  </si>
  <si>
    <t># 2020/07/28</t>
    <phoneticPr fontId="1"/>
  </si>
  <si>
    <t>SI Check</t>
    <phoneticPr fontId="1"/>
  </si>
  <si>
    <t>main2-CRCO_PART1_XOR_002_M80</t>
  </si>
  <si>
    <t>main2-CRCO_PART1_XOR_002_M80.cps</t>
    <phoneticPr fontId="1"/>
  </si>
  <si>
    <t>PWI_CHECK</t>
  </si>
  <si>
    <t>PWI_CHECK</t>
    <phoneticPr fontId="1"/>
  </si>
  <si>
    <t>MGF_CHECK</t>
  </si>
  <si>
    <t>MGF_CHECK</t>
    <phoneticPr fontId="1"/>
  </si>
  <si>
    <t>MASTWPT_CHECK</t>
  </si>
  <si>
    <t>MASTWPT_CHECK</t>
    <phoneticPr fontId="1"/>
  </si>
  <si>
    <t>MDM_CHECK</t>
  </si>
  <si>
    <t>MDM_CHECK</t>
    <phoneticPr fontId="1"/>
  </si>
  <si>
    <t>ENA_CHECK</t>
  </si>
  <si>
    <t>ENA_CHECK</t>
    <phoneticPr fontId="1"/>
  </si>
  <si>
    <t>MEA_CHECK</t>
  </si>
  <si>
    <t>MEA_CHECK</t>
    <phoneticPr fontId="1"/>
  </si>
  <si>
    <t>MSA_CHECK</t>
  </si>
  <si>
    <t>MSA_CHECK</t>
    <phoneticPr fontId="1"/>
  </si>
  <si>
    <t>MIA_CHECK</t>
  </si>
  <si>
    <t>MIA_CHECK</t>
    <phoneticPr fontId="1"/>
  </si>
  <si>
    <t>HEP_CHECK</t>
  </si>
  <si>
    <t>HEP_CHECK</t>
    <phoneticPr fontId="1"/>
  </si>
  <si>
    <t>MSASI_CHECK</t>
  </si>
  <si>
    <t>MSASI_CHECK</t>
    <phoneticPr fontId="1"/>
  </si>
  <si>
    <t># Start Time</t>
    <phoneticPr fontId="1"/>
  </si>
  <si>
    <t>BUS_SETUP</t>
  </si>
  <si>
    <t>MDP_SETUP</t>
  </si>
  <si>
    <t>MDP_OFF</t>
  </si>
  <si>
    <t>PI CHECK</t>
    <phoneticPr fontId="1"/>
  </si>
  <si>
    <t>All</t>
    <phoneticPr fontId="1"/>
  </si>
  <si>
    <t>main2-CRCO_PART2_XOR_002_M80.cps</t>
    <phoneticPr fontId="1"/>
  </si>
  <si>
    <t>main2-CRCO_PART4_XOR_002_M80.cps</t>
    <phoneticPr fontId="1"/>
  </si>
  <si>
    <t>dcsm-tcfs_tbl1_msasi_set.cps</t>
  </si>
  <si>
    <t>TCSF_MSASI</t>
    <phoneticPr fontId="1"/>
  </si>
  <si>
    <t>TCSF</t>
    <phoneticPr fontId="1"/>
  </si>
  <si>
    <t>SI Power ON</t>
    <phoneticPr fontId="1"/>
  </si>
  <si>
    <t>MSA_ON_SETUP</t>
    <phoneticPr fontId="1"/>
  </si>
  <si>
    <t>main2-MSA_ON.cps</t>
  </si>
  <si>
    <t>dcsm-EF_MSA_ON.cps</t>
  </si>
  <si>
    <t>PME_ON</t>
    <phoneticPr fontId="1"/>
  </si>
  <si>
    <t>main2-PME_ON.cps</t>
  </si>
  <si>
    <t>dcsm-EF_PME_ON.cps</t>
  </si>
  <si>
    <t>PWI_ON_SETUP</t>
    <phoneticPr fontId="1"/>
  </si>
  <si>
    <t>dcsm-EF_PWI_ON_CRUSE.cps</t>
  </si>
  <si>
    <t>dcsm-EF_PWI_ON_CRUISE.cps</t>
    <phoneticPr fontId="1"/>
  </si>
  <si>
    <t>MGF_ON_SETUP</t>
    <phoneticPr fontId="1"/>
  </si>
  <si>
    <t>20200410_Earth-fly-by_MGF_ON_20200221.cps</t>
  </si>
  <si>
    <t>dcsm-EF_MGF_ON.cps</t>
  </si>
  <si>
    <t>MEA_ON_SETUP_SW</t>
    <phoneticPr fontId="1"/>
  </si>
  <si>
    <t xml:space="preserve">MEA_Earth_Flyby_1_ON_HVOFF.cps, </t>
    <phoneticPr fontId="1"/>
  </si>
  <si>
    <t>dcsm-EF_MEA_ON_SW.cps</t>
  </si>
  <si>
    <t>MEA1_ON_SETUP_SW</t>
    <phoneticPr fontId="1"/>
  </si>
  <si>
    <t>dcsm-EF_MEA1_ON_SW.cps</t>
    <phoneticPr fontId="1"/>
  </si>
  <si>
    <t>MEA_ON_SETUP_MAG</t>
    <phoneticPr fontId="1"/>
  </si>
  <si>
    <t>MEA_Earth_Flyby_4_ON_HVOFF.cps</t>
  </si>
  <si>
    <t>dcsm-EF_MEA_ON_MAG.cps</t>
  </si>
  <si>
    <t>ENA_ON_SETUP</t>
    <phoneticPr fontId="1"/>
  </si>
  <si>
    <t>ENA_power_ON.cps</t>
  </si>
  <si>
    <t>dcsm-EF_ENA_power_ON.cps</t>
  </si>
  <si>
    <t>MIA_ON_SETUP</t>
    <phoneticPr fontId="1"/>
  </si>
  <si>
    <t>main2-MIA_ON.cps</t>
  </si>
  <si>
    <t>dcsm-EF_MIA_ON.cps</t>
  </si>
  <si>
    <t>HEP_ON_SETUP</t>
    <phoneticPr fontId="1"/>
  </si>
  <si>
    <t>main2-HEP_ON_START_for_TL.cps</t>
  </si>
  <si>
    <t>dcsm-EF_HEP_ON_START_for_TL.cps</t>
  </si>
  <si>
    <t>MDM_ON_SETUP</t>
    <phoneticPr fontId="1"/>
  </si>
  <si>
    <t>クルーズ観測手順.txt</t>
    <rPh sb="4" eb="6">
      <t>カンソク</t>
    </rPh>
    <rPh sb="6" eb="8">
      <t>テジュン</t>
    </rPh>
    <phoneticPr fontId="1"/>
  </si>
  <si>
    <t>dcsm-EF_MDM_ON.cps</t>
    <phoneticPr fontId="1"/>
  </si>
  <si>
    <t>暫定的に600sec入れてある</t>
    <rPh sb="0" eb="2">
      <t>ザンテイ</t>
    </rPh>
    <rPh sb="2" eb="3">
      <t>テキ</t>
    </rPh>
    <rPh sb="10" eb="11">
      <t>イ</t>
    </rPh>
    <phoneticPr fontId="1"/>
  </si>
  <si>
    <t>SI HV ON</t>
    <phoneticPr fontId="1"/>
  </si>
  <si>
    <t>MEA_HV_ON</t>
    <phoneticPr fontId="1"/>
  </si>
  <si>
    <t>MEA_Earth_Flyby_2_ON_HVON.cps, MEA_Earth_Flyby_5_ON_HVON.cps, MEA_Earth_Flyby_7_ON_HVON.cps</t>
    <phoneticPr fontId="1"/>
  </si>
  <si>
    <t>dcsm-EF_MEA_HV_ON.cps</t>
    <phoneticPr fontId="1"/>
  </si>
  <si>
    <t>MEA1_HV_ON</t>
    <phoneticPr fontId="1"/>
  </si>
  <si>
    <t>dcsm-EF_MEA1_HV_ON.cps</t>
    <phoneticPr fontId="1"/>
  </si>
  <si>
    <t>MIA_HV_ON</t>
    <phoneticPr fontId="1"/>
  </si>
  <si>
    <t>main2-MIA_HV_ON.cps</t>
  </si>
  <si>
    <t>dcsm-EF_MIA_HV_ON.cps</t>
  </si>
  <si>
    <t>MIA_HV_ON_MAG</t>
    <phoneticPr fontId="1"/>
  </si>
  <si>
    <t>main2-MIA_HV_ON_MAG.cps</t>
  </si>
  <si>
    <t>dcsm-EF_MIA_HV_ON_MAG.cps</t>
  </si>
  <si>
    <t>MIA_HV_ON_SW</t>
    <phoneticPr fontId="1"/>
  </si>
  <si>
    <t>main2-MIA_HV_ON_SW.cps</t>
  </si>
  <si>
    <t>dcsm-EF_MIA_HV_ON_SW.cps</t>
  </si>
  <si>
    <t>MIA_HV_ON_RC</t>
    <phoneticPr fontId="1"/>
  </si>
  <si>
    <t>dcsm-EF_MIA_HV_ON_RC.cps</t>
    <phoneticPr fontId="1"/>
  </si>
  <si>
    <t>MIA_HV_ON_MAG_RC</t>
    <phoneticPr fontId="1"/>
  </si>
  <si>
    <t>dcsm-EF_MIA_HV_ON_MAG_RC.cps</t>
    <phoneticPr fontId="1"/>
  </si>
  <si>
    <t>MIA_HV_ON_SW_RC</t>
    <phoneticPr fontId="1"/>
  </si>
  <si>
    <t>dcsm-EF_MIA_HV_ON_SW_RC.cps</t>
    <phoneticPr fontId="1"/>
  </si>
  <si>
    <t>MSA_HV_ON</t>
    <phoneticPr fontId="1"/>
  </si>
  <si>
    <t>main2-MSA_HV_ON.cps</t>
  </si>
  <si>
    <t>dcsm-EF_MSA_HV_ON_1.cps,dcsm-EF_MSA_HV_ON_2.cps</t>
    <phoneticPr fontId="1"/>
  </si>
  <si>
    <t>MSA_HV_ON_VFB</t>
    <phoneticPr fontId="1"/>
  </si>
  <si>
    <t>dcsm-EF_MSA_HV_ON_1_VFB.cps,dcsm-EF_MSA_HV_ON_2_VFB.cps</t>
    <phoneticPr fontId="1"/>
  </si>
  <si>
    <t>ENA_HV_ON</t>
    <phoneticPr fontId="1"/>
  </si>
  <si>
    <t>ENA_HV_ON.cps</t>
  </si>
  <si>
    <t>dcsm-EF_ENA_HV_ON.cps</t>
  </si>
  <si>
    <t>ENA_HV_ON_H</t>
    <phoneticPr fontId="1"/>
  </si>
  <si>
    <t>ENA_HV_ON_H.cps</t>
    <phoneticPr fontId="1"/>
  </si>
  <si>
    <t>dcsm-EF_ENA_HV_ON_H.cps</t>
    <phoneticPr fontId="1"/>
  </si>
  <si>
    <t>HEP_HV_ON</t>
    <phoneticPr fontId="1"/>
  </si>
  <si>
    <t>main2-HEPE_HV_ON_OBS_START.cps</t>
  </si>
  <si>
    <t>dcsm-EF_HEPE_HV_ON_OBS_START.cps</t>
  </si>
  <si>
    <t>TLM mode change (MODE_5)</t>
    <phoneticPr fontId="1"/>
  </si>
  <si>
    <t>TLM_MODE_5</t>
    <phoneticPr fontId="1"/>
  </si>
  <si>
    <t>main2-BUS_TLM_MODE_5.cps</t>
  </si>
  <si>
    <t>dcsm-EF_BUS_TLM_MODE_5.cps</t>
  </si>
  <si>
    <t>TLM mode change (MODE_10)</t>
    <phoneticPr fontId="1"/>
  </si>
  <si>
    <t>TLM_MODE_10</t>
    <phoneticPr fontId="1"/>
  </si>
  <si>
    <t>main2-BUS_TLM_MODE_10.cps</t>
  </si>
  <si>
    <t>dcsm-EF_BUS_TLM_MODE_10.cps</t>
  </si>
  <si>
    <t>SI HV OFF</t>
    <phoneticPr fontId="1"/>
  </si>
  <si>
    <t>HEP_HV_OFF</t>
    <phoneticPr fontId="1"/>
  </si>
  <si>
    <t>main2-HEPE_HV_OFF_OBS_OFF.cps</t>
  </si>
  <si>
    <t>dcsm-EF_HEPE_HV_OFF_OBS_OFF.cps</t>
  </si>
  <si>
    <t>ENA_HV_OFF</t>
    <phoneticPr fontId="1"/>
  </si>
  <si>
    <t>ENA_HV_OFF.cps</t>
  </si>
  <si>
    <t>dcsm-EF_ENA_HV_OFF.cps</t>
  </si>
  <si>
    <t>MSA_HV_OFF</t>
    <phoneticPr fontId="1"/>
  </si>
  <si>
    <t>main2-MSA_HV_OFF.cps</t>
  </si>
  <si>
    <t>dcsm-EF_MSA_HV_OFF.cps</t>
  </si>
  <si>
    <t>MSA_HV_OFF_VFB</t>
    <phoneticPr fontId="1"/>
  </si>
  <si>
    <t>dcsm-EF_MSA_HV_OFF_VFB.cps</t>
    <phoneticPr fontId="1"/>
  </si>
  <si>
    <t>MIA_HV_OFF</t>
    <phoneticPr fontId="1"/>
  </si>
  <si>
    <t>main2-MIA_HV_OFF.cps</t>
  </si>
  <si>
    <t>dcsm-EF_MIA_HV_OFF.cps</t>
  </si>
  <si>
    <t>MEA_HV_SCAN_OFF</t>
    <phoneticPr fontId="1"/>
  </si>
  <si>
    <t>MEA_Earth_Flyby_3_OFF.cps,MEA_Earth_Flyby_8_OFF.cps(shutdownなし）</t>
    <phoneticPr fontId="1"/>
  </si>
  <si>
    <t>dcsm-EF_MEA_HV_SCAN_OFF.cps</t>
  </si>
  <si>
    <t>MEA1_HV_SCAN_OFF</t>
    <phoneticPr fontId="1"/>
  </si>
  <si>
    <t>dcsm-EF_MEA1_HV_SCAN_OFF.cps</t>
    <phoneticPr fontId="1"/>
  </si>
  <si>
    <t>MEA_HV_OFF</t>
    <phoneticPr fontId="1"/>
  </si>
  <si>
    <t>MEA_Earth_Flyby_6_ON_HVOFF.cps</t>
  </si>
  <si>
    <t>dcsm-EF_MEA_HV_OFF.cps</t>
    <phoneticPr fontId="1"/>
  </si>
  <si>
    <t>MEA1_HV_OFF</t>
    <phoneticPr fontId="1"/>
  </si>
  <si>
    <t>dcsm-EF_MEA1_HV_OFF.cps</t>
    <phoneticPr fontId="1"/>
  </si>
  <si>
    <t>SI Power OFF</t>
    <phoneticPr fontId="1"/>
  </si>
  <si>
    <t>HEP_OFF</t>
    <phoneticPr fontId="1"/>
  </si>
  <si>
    <t>main2-HEPE_OFF_STOP.cps</t>
  </si>
  <si>
    <t>dcsm-EF_HEPE_OFF_STOP.cps</t>
  </si>
  <si>
    <t>MIA_OFF</t>
    <phoneticPr fontId="1"/>
  </si>
  <si>
    <t>main2-MIA_OFF.cps</t>
  </si>
  <si>
    <t>dcsm-EF_MIA_OFF.cps</t>
  </si>
  <si>
    <t>ENA_OFF</t>
    <phoneticPr fontId="1"/>
  </si>
  <si>
    <t>ENA_power_OFF.cps</t>
  </si>
  <si>
    <t>dcsm-EF_ENA_power_OFF.cps</t>
  </si>
  <si>
    <t>MEA_OFF</t>
    <phoneticPr fontId="1"/>
  </si>
  <si>
    <t>MEA_Earth_Flyby_3_OFF.cps,MEA_Earth_Flyby_8_OFF.cps(shutdown)のみ</t>
    <phoneticPr fontId="1"/>
  </si>
  <si>
    <t>dcsm-EF_MEA_OFF.cps</t>
  </si>
  <si>
    <t>MEA1_OFF</t>
    <phoneticPr fontId="1"/>
  </si>
  <si>
    <t>dcsm-EF_MEA1_OFF.cps</t>
    <phoneticPr fontId="1"/>
  </si>
  <si>
    <t>MGF_OFF</t>
    <phoneticPr fontId="1"/>
  </si>
  <si>
    <t>20200410_Earth-fly-by_MGF_OFF_20200221.cps</t>
  </si>
  <si>
    <t>dcsm-EF_MGF_OFF.cps</t>
  </si>
  <si>
    <t>PWI_OFF</t>
    <phoneticPr fontId="1"/>
  </si>
  <si>
    <t>main2-PWI_OFF.cps</t>
  </si>
  <si>
    <t>dcsm-EF_PWI_OFF.cps</t>
  </si>
  <si>
    <t>PME_OFF</t>
    <phoneticPr fontId="1"/>
  </si>
  <si>
    <t>main2-PME_OFF.cps</t>
  </si>
  <si>
    <t>dcsm-EF_PME_OFF.cps</t>
  </si>
  <si>
    <t>MSA_OFF</t>
    <phoneticPr fontId="1"/>
  </si>
  <si>
    <t>main2-MSA_OFF.cps</t>
  </si>
  <si>
    <t>dcsm-EF_MSA_OFF.cps</t>
  </si>
  <si>
    <t>MDM_OFF</t>
    <phoneticPr fontId="1"/>
  </si>
  <si>
    <t>dcsm-EF_MDM_OFF.cps</t>
    <phoneticPr fontId="1"/>
  </si>
  <si>
    <t>MSA SOFT RESET</t>
    <phoneticPr fontId="1"/>
  </si>
  <si>
    <t>MSA_SOFT_RESET2</t>
    <phoneticPr fontId="1"/>
  </si>
  <si>
    <t>MACRO COMMAND ENA</t>
    <phoneticPr fontId="1"/>
  </si>
  <si>
    <t>MC_ENA</t>
    <phoneticPr fontId="1"/>
  </si>
  <si>
    <t>main2-MC_ENA_MDP_XDOR_001_M58.cps</t>
    <phoneticPr fontId="1"/>
  </si>
  <si>
    <t>dcsm-MC_ENA_MDP.cps</t>
    <phoneticPr fontId="1"/>
  </si>
  <si>
    <t>MACRO ENA</t>
    <phoneticPr fontId="1"/>
  </si>
  <si>
    <t>WAIT3600</t>
    <phoneticPr fontId="1"/>
  </si>
  <si>
    <t>WAIT3500</t>
    <phoneticPr fontId="1"/>
  </si>
  <si>
    <t>MEA2_MEM_DMP</t>
    <phoneticPr fontId="1"/>
  </si>
  <si>
    <t>dcsm-MEA2_MEM_DMP.cps</t>
  </si>
  <si>
    <t>dcsm-EF_MSA_SOFT_RESET2.cps</t>
    <phoneticPr fontId="1"/>
  </si>
  <si>
    <t>XDOR</t>
    <phoneticPr fontId="1"/>
  </si>
  <si>
    <t xml:space="preserve"> </t>
    <phoneticPr fontId="1"/>
  </si>
  <si>
    <t>MEA2 DUMP</t>
    <phoneticPr fontId="1"/>
  </si>
  <si>
    <t>dcsm-MSASI_dark_CO_sequence1.cps</t>
    <phoneticPr fontId="1"/>
  </si>
  <si>
    <t>MSASI_DARK_1</t>
    <phoneticPr fontId="1"/>
  </si>
  <si>
    <t>MSASI_DARK_2</t>
    <phoneticPr fontId="1"/>
  </si>
  <si>
    <t>dcsm-MSASI_dark_CO_sequence2.cps</t>
    <phoneticPr fontId="1"/>
  </si>
  <si>
    <t>MDP_ON_D</t>
    <phoneticPr fontId="1"/>
  </si>
  <si>
    <t>MDP_OFF_D</t>
    <phoneticPr fontId="1"/>
  </si>
  <si>
    <t>BUS_OFF_D</t>
    <phoneticPr fontId="1"/>
  </si>
  <si>
    <t>dcsm-EF_MDP_ON.cps</t>
  </si>
  <si>
    <t>dcsm-EF_MDP_POWEROFF.cps</t>
  </si>
  <si>
    <t>dcsm-EF_MDP_POWEROFF</t>
    <phoneticPr fontId="1"/>
  </si>
  <si>
    <t>dcsm-EF_MDP_ON</t>
    <phoneticPr fontId="1"/>
  </si>
  <si>
    <t>dcsm-EF_BUS_MONI_OFF.cps</t>
  </si>
  <si>
    <t>dcsm-EF_BUS_MONI_OFF</t>
    <phoneticPr fontId="1"/>
  </si>
  <si>
    <t>CrouseCheckOut</t>
    <phoneticPr fontId="1"/>
  </si>
  <si>
    <t>MSA CheckOut</t>
    <phoneticPr fontId="1"/>
  </si>
  <si>
    <t>MSASI DARK CheckOut</t>
    <phoneticPr fontId="1"/>
  </si>
  <si>
    <t>XOR</t>
    <phoneticPr fontId="1"/>
  </si>
  <si>
    <t>WAIT19357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</si>
</sst>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m/dd\Thh:mm:ss"/>
  </numFmts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1"/>
      <color rgb="FF0070C0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1"/>
      <name val="游ゴシック"/>
      <family val="2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2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0" fontId="0" fillId="2" borderId="1" xfId="0" applyFill="1" applyBorder="1">
      <alignment vertical="center"/>
    </xf>
    <xf numFmtId="0" fontId="3" fillId="0" borderId="0" xfId="0" applyFont="1">
      <alignment vertical="center"/>
    </xf>
    <xf numFmtId="176" fontId="0" fillId="0" borderId="0" xfId="0" applyNumberFormat="1">
      <alignment vertical="center"/>
    </xf>
    <xf numFmtId="0" fontId="0" fillId="4" borderId="1" xfId="0" applyFill="1" applyBorder="1">
      <alignment vertical="center"/>
    </xf>
    <xf numFmtId="0" fontId="3" fillId="0" borderId="1" xfId="0" applyFont="1" applyBorder="1">
      <alignment vertical="center"/>
    </xf>
    <xf numFmtId="176" fontId="0" fillId="0" borderId="1" xfId="0" applyNumberFormat="1" applyBorder="1">
      <alignment vertical="center"/>
    </xf>
    <xf numFmtId="21" fontId="0" fillId="0" borderId="1" xfId="0" applyNumberFormat="1" applyBorder="1">
      <alignment vertical="center"/>
    </xf>
    <xf numFmtId="0" fontId="5" fillId="0" borderId="1" xfId="0" applyFont="1" applyBorder="1">
      <alignment vertical="center"/>
    </xf>
    <xf numFmtId="0" fontId="2" fillId="0" borderId="1" xfId="0" applyFont="1" applyBorder="1">
      <alignment vertical="center"/>
    </xf>
    <xf numFmtId="21" fontId="4" fillId="0" borderId="1" xfId="0" applyNumberFormat="1" applyFont="1" applyBorder="1">
      <alignment vertical="center"/>
    </xf>
    <xf numFmtId="0" fontId="6" fillId="0" borderId="1" xfId="0" applyFont="1" applyBorder="1">
      <alignment vertical="center"/>
    </xf>
    <xf numFmtId="0" fontId="0" fillId="2" borderId="0" xfId="0" applyFill="1">
      <alignment vertical="center"/>
    </xf>
    <xf numFmtId="176" fontId="4" fillId="3" borderId="3" xfId="0" applyNumberFormat="1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3" fillId="0" borderId="1" xfId="0" applyFont="1" applyBorder="1" applyAlignment="1">
      <alignment horizontal="left" vertical="center"/>
    </xf>
    <xf numFmtId="176" fontId="4" fillId="0" borderId="1" xfId="0" applyNumberFormat="1" applyFont="1" applyBorder="1">
      <alignment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left"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4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0" xfId="0" applyAlignment="1">
      <alignment horizontal="left"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0" fillId="5" borderId="0" xfId="0" applyFill="1">
      <alignment vertical="center"/>
    </xf>
    <xf numFmtId="0" fontId="0" fillId="6" borderId="0" xfId="0" applyFill="1">
      <alignment vertical="center"/>
    </xf>
    <xf numFmtId="0" fontId="6" fillId="0" borderId="0" xfId="0" applyFont="1">
      <alignment vertical="center"/>
    </xf>
    <xf numFmtId="0" fontId="6" fillId="6" borderId="0" xfId="0" applyFont="1" applyFill="1">
      <alignment vertical="center"/>
    </xf>
    <xf numFmtId="0" fontId="0" fillId="3" borderId="0" xfId="0" applyFill="1">
      <alignment vertical="center"/>
    </xf>
    <xf numFmtId="0" fontId="6" fillId="3" borderId="0" xfId="0" applyFont="1" applyFill="1">
      <alignment vertical="center"/>
    </xf>
    <xf numFmtId="0" fontId="0" fillId="0" borderId="1" xfId="0" applyFill="1" applyBorder="1">
      <alignment vertical="center"/>
    </xf>
    <xf numFmtId="0" fontId="6" fillId="0" borderId="1" xfId="0" applyFont="1" applyFill="1" applyBorder="1">
      <alignment vertical="center"/>
    </xf>
    <xf numFmtId="176" fontId="0" fillId="7" borderId="1" xfId="0" applyNumberFormat="1" applyFill="1" applyBorder="1">
      <alignment vertical="center"/>
    </xf>
    <xf numFmtId="0" fontId="0" fillId="2" borderId="0" xfId="0" applyFill="1" applyAlignment="1">
      <alignment horizontal="left" vertical="center"/>
    </xf>
    <xf numFmtId="0" fontId="0" fillId="0" borderId="1" xfId="0" applyBorder="1" applyAlignment="1">
      <alignment horizontal="left" vertical="center"/>
    </xf>
    <xf numFmtId="176" fontId="0" fillId="0" borderId="2" xfId="0" applyNumberFormat="1" applyBorder="1">
      <alignment vertical="center"/>
    </xf>
    <xf numFmtId="0" fontId="3" fillId="0" borderId="12" xfId="0" applyFont="1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4" fillId="0" borderId="6" xfId="0" applyFont="1" applyBorder="1">
      <alignment vertical="center"/>
    </xf>
    <xf numFmtId="0" fontId="4" fillId="0" borderId="5" xfId="0" applyFont="1" applyBorder="1">
      <alignment vertical="center"/>
    </xf>
    <xf numFmtId="0" fontId="0" fillId="0" borderId="5" xfId="0" applyBorder="1">
      <alignment vertical="center"/>
    </xf>
    <xf numFmtId="0" fontId="0" fillId="0" borderId="12" xfId="0" applyBorder="1">
      <alignment vertical="center"/>
    </xf>
    <xf numFmtId="0" fontId="0" fillId="0" borderId="6" xfId="0" applyBorder="1">
      <alignment vertical="center"/>
    </xf>
    <xf numFmtId="0" fontId="6" fillId="0" borderId="5" xfId="0" applyFont="1" applyBorder="1">
      <alignment vertical="center"/>
    </xf>
    <xf numFmtId="0" fontId="6" fillId="0" borderId="1" xfId="0" applyFont="1" applyBorder="1" applyAlignment="1">
      <alignment vertical="center"/>
    </xf>
    <xf numFmtId="176" fontId="0" fillId="0" borderId="1" xfId="0" applyNumberFormat="1" applyFill="1" applyBorder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left" vertical="center" wrapText="1"/>
    </xf>
    <xf numFmtId="0" fontId="0" fillId="4" borderId="12" xfId="0" applyFill="1" applyBorder="1">
      <alignment vertical="center"/>
    </xf>
    <xf numFmtId="0" fontId="0" fillId="0" borderId="1" xfId="0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1ECF0A-FD2A-44EE-9F7B-D225A8859048}">
  <dimension ref="A1"/>
  <sheetViews>
    <sheetView workbookViewId="0"/>
  </sheetViews>
  <sheetFormatPr defaultRowHeight="18" x14ac:dyDescent="0.45"/>
  <sheetData/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EC4B06-8333-4EF0-B899-A7090A7B86DC}">
  <dimension ref="A1:D14"/>
  <sheetViews>
    <sheetView workbookViewId="0">
      <selection activeCell="B5" sqref="B5"/>
    </sheetView>
  </sheetViews>
  <sheetFormatPr defaultRowHeight="18" x14ac:dyDescent="0.45"/>
  <cols>
    <col min="1" max="1" width="4.69921875" bestFit="1" customWidth="1"/>
    <col min="2" max="2" width="61.3984375" customWidth="1"/>
    <col min="3" max="3" width="58.8984375" customWidth="1"/>
  </cols>
  <sheetData>
    <row r="1" spans="1:4" x14ac:dyDescent="0.45">
      <c r="A1" s="3" t="s">
        <v>7</v>
      </c>
      <c r="B1" s="3" t="s">
        <v>6</v>
      </c>
      <c r="C1" s="3" t="s">
        <v>5</v>
      </c>
      <c r="D1" s="3" t="s">
        <v>4</v>
      </c>
    </row>
    <row r="2" spans="1:4" x14ac:dyDescent="0.45">
      <c r="A2" s="1">
        <v>1</v>
      </c>
      <c r="B2" s="1" t="s">
        <v>3</v>
      </c>
      <c r="C2" s="1"/>
      <c r="D2" s="1"/>
    </row>
    <row r="3" spans="1:4" ht="36" x14ac:dyDescent="0.45">
      <c r="A3" s="1">
        <v>2</v>
      </c>
      <c r="B3" s="2" t="s">
        <v>2</v>
      </c>
      <c r="C3" s="1"/>
      <c r="D3" s="1"/>
    </row>
    <row r="4" spans="1:4" x14ac:dyDescent="0.45">
      <c r="A4" s="1"/>
      <c r="B4" s="1" t="s">
        <v>1</v>
      </c>
      <c r="C4" s="1" t="s">
        <v>0</v>
      </c>
      <c r="D4" s="1"/>
    </row>
    <row r="5" spans="1:4" x14ac:dyDescent="0.45">
      <c r="A5" s="1"/>
      <c r="B5" s="1"/>
      <c r="C5" s="1"/>
      <c r="D5" s="1"/>
    </row>
    <row r="6" spans="1:4" x14ac:dyDescent="0.45">
      <c r="A6" s="1"/>
      <c r="B6" s="1"/>
      <c r="C6" s="1"/>
      <c r="D6" s="1"/>
    </row>
    <row r="7" spans="1:4" x14ac:dyDescent="0.45">
      <c r="A7" s="1"/>
      <c r="B7" s="1"/>
      <c r="C7" s="1"/>
      <c r="D7" s="1"/>
    </row>
    <row r="8" spans="1:4" x14ac:dyDescent="0.45">
      <c r="A8" s="1"/>
      <c r="B8" s="1"/>
      <c r="C8" s="1"/>
      <c r="D8" s="1"/>
    </row>
    <row r="9" spans="1:4" x14ac:dyDescent="0.45">
      <c r="A9" s="1"/>
      <c r="B9" s="1"/>
      <c r="C9" s="1"/>
      <c r="D9" s="1"/>
    </row>
    <row r="10" spans="1:4" x14ac:dyDescent="0.45">
      <c r="A10" s="1"/>
      <c r="B10" s="1"/>
      <c r="C10" s="1"/>
      <c r="D10" s="1"/>
    </row>
    <row r="11" spans="1:4" x14ac:dyDescent="0.45">
      <c r="A11" s="1"/>
      <c r="B11" s="1"/>
      <c r="C11" s="1"/>
      <c r="D11" s="1"/>
    </row>
    <row r="12" spans="1:4" x14ac:dyDescent="0.45">
      <c r="A12" s="1"/>
      <c r="B12" s="1"/>
      <c r="C12" s="1"/>
      <c r="D12" s="1"/>
    </row>
    <row r="13" spans="1:4" x14ac:dyDescent="0.45">
      <c r="A13" s="1"/>
      <c r="B13" s="1"/>
      <c r="C13" s="1"/>
      <c r="D13" s="1"/>
    </row>
    <row r="14" spans="1:4" x14ac:dyDescent="0.45">
      <c r="A14" s="1"/>
      <c r="B14" s="1"/>
      <c r="C14" s="1"/>
      <c r="D14" s="1"/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9819E8-A5EB-4C06-A61E-38DF9ACA6D31}">
  <dimension ref="A1:J72"/>
  <sheetViews>
    <sheetView topLeftCell="A49" zoomScale="90" zoomScaleNormal="90" workbookViewId="0">
      <selection activeCell="C73" sqref="C73"/>
    </sheetView>
  </sheetViews>
  <sheetFormatPr defaultRowHeight="18" x14ac:dyDescent="0.45"/>
  <cols>
    <col min="1" max="1" width="27.8984375" bestFit="1" customWidth="1"/>
    <col min="2" max="2" width="21.5" bestFit="1" customWidth="1"/>
    <col min="3" max="3" width="13.3984375" bestFit="1" customWidth="1"/>
    <col min="4" max="4" width="37.5" customWidth="1"/>
    <col min="5" max="5" width="36" customWidth="1"/>
  </cols>
  <sheetData>
    <row r="1" spans="1:10" x14ac:dyDescent="0.45">
      <c r="C1" t="s">
        <v>19</v>
      </c>
      <c r="D1" t="s">
        <v>18</v>
      </c>
      <c r="E1" t="s">
        <v>17</v>
      </c>
      <c r="G1" t="s">
        <v>16</v>
      </c>
    </row>
    <row r="2" spans="1:10" x14ac:dyDescent="0.45">
      <c r="A2" t="s">
        <v>15</v>
      </c>
      <c r="B2" t="s">
        <v>14</v>
      </c>
      <c r="C2">
        <v>687</v>
      </c>
      <c r="D2" t="s">
        <v>31</v>
      </c>
      <c r="E2" t="s">
        <v>32</v>
      </c>
      <c r="G2">
        <v>25</v>
      </c>
    </row>
    <row r="3" spans="1:10" x14ac:dyDescent="0.45">
      <c r="A3" s="52" t="s">
        <v>13</v>
      </c>
      <c r="B3" t="s">
        <v>12</v>
      </c>
      <c r="C3">
        <v>509</v>
      </c>
      <c r="D3" t="s">
        <v>31</v>
      </c>
      <c r="E3" t="s">
        <v>32</v>
      </c>
      <c r="G3">
        <v>11</v>
      </c>
    </row>
    <row r="4" spans="1:10" x14ac:dyDescent="0.45">
      <c r="A4" s="52"/>
      <c r="B4" t="s">
        <v>214</v>
      </c>
      <c r="C4">
        <v>509</v>
      </c>
      <c r="D4" t="s">
        <v>220</v>
      </c>
      <c r="E4" t="s">
        <v>217</v>
      </c>
      <c r="G4">
        <v>11</v>
      </c>
    </row>
    <row r="5" spans="1:10" x14ac:dyDescent="0.45">
      <c r="A5" s="52" t="s">
        <v>30</v>
      </c>
      <c r="B5" t="s">
        <v>34</v>
      </c>
      <c r="C5">
        <v>2672</v>
      </c>
      <c r="D5" t="s">
        <v>31</v>
      </c>
      <c r="E5" t="s">
        <v>32</v>
      </c>
      <c r="G5">
        <v>56</v>
      </c>
    </row>
    <row r="6" spans="1:10" x14ac:dyDescent="0.45">
      <c r="A6" s="52"/>
      <c r="B6" t="s">
        <v>36</v>
      </c>
      <c r="C6">
        <v>4179</v>
      </c>
      <c r="D6" t="s">
        <v>31</v>
      </c>
      <c r="E6" t="s">
        <v>32</v>
      </c>
      <c r="G6">
        <v>52</v>
      </c>
    </row>
    <row r="7" spans="1:10" x14ac:dyDescent="0.45">
      <c r="A7" s="52"/>
      <c r="B7" t="s">
        <v>38</v>
      </c>
      <c r="C7">
        <v>2108</v>
      </c>
      <c r="D7" t="s">
        <v>31</v>
      </c>
      <c r="E7" t="s">
        <v>32</v>
      </c>
      <c r="G7">
        <v>46</v>
      </c>
      <c r="J7">
        <f>+SUM(H7,I8,I7)</f>
        <v>0</v>
      </c>
    </row>
    <row r="8" spans="1:10" x14ac:dyDescent="0.45">
      <c r="A8" s="52"/>
      <c r="B8" t="s">
        <v>40</v>
      </c>
      <c r="C8">
        <v>1252</v>
      </c>
      <c r="D8" t="s">
        <v>31</v>
      </c>
      <c r="E8" t="s">
        <v>32</v>
      </c>
      <c r="G8">
        <v>19</v>
      </c>
    </row>
    <row r="9" spans="1:10" x14ac:dyDescent="0.45">
      <c r="A9" s="52"/>
      <c r="B9" t="s">
        <v>42</v>
      </c>
      <c r="C9">
        <v>1134</v>
      </c>
      <c r="D9" t="s">
        <v>31</v>
      </c>
      <c r="E9" t="s">
        <v>32</v>
      </c>
      <c r="G9">
        <v>17</v>
      </c>
    </row>
    <row r="10" spans="1:10" x14ac:dyDescent="0.45">
      <c r="A10" s="52"/>
      <c r="B10" t="s">
        <v>44</v>
      </c>
      <c r="C10" s="16">
        <v>4620</v>
      </c>
      <c r="D10" t="s">
        <v>31</v>
      </c>
      <c r="E10" t="s">
        <v>32</v>
      </c>
      <c r="G10">
        <v>51</v>
      </c>
    </row>
    <row r="11" spans="1:10" x14ac:dyDescent="0.45">
      <c r="A11" s="52"/>
      <c r="B11" t="s">
        <v>46</v>
      </c>
      <c r="C11">
        <v>1102</v>
      </c>
      <c r="D11" t="s">
        <v>31</v>
      </c>
      <c r="E11" t="s">
        <v>32</v>
      </c>
      <c r="G11">
        <v>18</v>
      </c>
    </row>
    <row r="12" spans="1:10" x14ac:dyDescent="0.45">
      <c r="A12" s="52"/>
      <c r="B12" t="s">
        <v>48</v>
      </c>
      <c r="C12">
        <v>1562</v>
      </c>
      <c r="D12" t="s">
        <v>31</v>
      </c>
      <c r="E12" t="s">
        <v>32</v>
      </c>
      <c r="G12">
        <v>16</v>
      </c>
    </row>
    <row r="13" spans="1:10" x14ac:dyDescent="0.45">
      <c r="A13" s="52"/>
      <c r="B13" t="s">
        <v>50</v>
      </c>
      <c r="C13">
        <v>4936</v>
      </c>
      <c r="D13" t="s">
        <v>31</v>
      </c>
      <c r="E13" t="s">
        <v>32</v>
      </c>
      <c r="G13">
        <f>35+47</f>
        <v>82</v>
      </c>
    </row>
    <row r="14" spans="1:10" x14ac:dyDescent="0.45">
      <c r="A14" s="52"/>
      <c r="B14" t="s">
        <v>52</v>
      </c>
      <c r="C14">
        <v>6688</v>
      </c>
      <c r="D14" t="s">
        <v>31</v>
      </c>
      <c r="E14" t="s">
        <v>59</v>
      </c>
      <c r="G14">
        <v>22</v>
      </c>
    </row>
    <row r="15" spans="1:10" x14ac:dyDescent="0.45">
      <c r="A15" s="52" t="s">
        <v>11</v>
      </c>
      <c r="B15" t="s">
        <v>10</v>
      </c>
      <c r="C15">
        <v>120</v>
      </c>
      <c r="D15" t="s">
        <v>31</v>
      </c>
      <c r="E15" t="s">
        <v>59</v>
      </c>
      <c r="G15">
        <v>3</v>
      </c>
    </row>
    <row r="16" spans="1:10" x14ac:dyDescent="0.45">
      <c r="A16" s="52"/>
      <c r="B16" t="s">
        <v>215</v>
      </c>
      <c r="C16">
        <v>120</v>
      </c>
      <c r="D16" t="s">
        <v>219</v>
      </c>
      <c r="E16" t="s">
        <v>218</v>
      </c>
      <c r="G16">
        <v>3</v>
      </c>
    </row>
    <row r="17" spans="1:10" x14ac:dyDescent="0.45">
      <c r="A17" s="52" t="s">
        <v>9</v>
      </c>
      <c r="B17" t="s">
        <v>8</v>
      </c>
      <c r="C17">
        <v>220</v>
      </c>
      <c r="D17" t="s">
        <v>31</v>
      </c>
      <c r="E17" t="s">
        <v>60</v>
      </c>
      <c r="G17">
        <v>5</v>
      </c>
    </row>
    <row r="18" spans="1:10" x14ac:dyDescent="0.45">
      <c r="A18" s="52"/>
      <c r="B18" t="s">
        <v>216</v>
      </c>
      <c r="C18">
        <v>220</v>
      </c>
      <c r="D18" t="s">
        <v>222</v>
      </c>
      <c r="E18" t="s">
        <v>221</v>
      </c>
      <c r="G18">
        <v>5</v>
      </c>
    </row>
    <row r="19" spans="1:10" x14ac:dyDescent="0.45">
      <c r="B19" s="34" t="s">
        <v>62</v>
      </c>
      <c r="C19">
        <v>345</v>
      </c>
      <c r="D19" t="s">
        <v>61</v>
      </c>
      <c r="E19" t="s">
        <v>61</v>
      </c>
      <c r="G19">
        <v>13</v>
      </c>
    </row>
    <row r="20" spans="1:10" x14ac:dyDescent="0.45">
      <c r="A20" s="52" t="s">
        <v>64</v>
      </c>
      <c r="B20" t="s">
        <v>65</v>
      </c>
      <c r="C20">
        <v>1092</v>
      </c>
      <c r="D20" t="s">
        <v>66</v>
      </c>
      <c r="E20" t="s">
        <v>67</v>
      </c>
      <c r="G20">
        <v>15</v>
      </c>
    </row>
    <row r="21" spans="1:10" x14ac:dyDescent="0.45">
      <c r="A21" s="52"/>
      <c r="B21" t="s">
        <v>68</v>
      </c>
      <c r="C21">
        <v>80</v>
      </c>
      <c r="D21" t="s">
        <v>69</v>
      </c>
      <c r="E21" t="s">
        <v>70</v>
      </c>
      <c r="G21">
        <v>2</v>
      </c>
    </row>
    <row r="22" spans="1:10" x14ac:dyDescent="0.45">
      <c r="A22" s="52"/>
      <c r="B22" t="s">
        <v>71</v>
      </c>
      <c r="C22">
        <v>868</v>
      </c>
      <c r="D22" t="s">
        <v>72</v>
      </c>
      <c r="E22" t="s">
        <v>73</v>
      </c>
      <c r="G22">
        <v>27</v>
      </c>
      <c r="H22">
        <v>520</v>
      </c>
      <c r="I22">
        <v>180</v>
      </c>
      <c r="J22">
        <f>+SUM(H22,I23,I22)</f>
        <v>868</v>
      </c>
    </row>
    <row r="23" spans="1:10" x14ac:dyDescent="0.45">
      <c r="A23" s="52"/>
      <c r="B23" t="s">
        <v>74</v>
      </c>
      <c r="C23">
        <v>14</v>
      </c>
      <c r="D23" t="s">
        <v>75</v>
      </c>
      <c r="E23" t="s">
        <v>76</v>
      </c>
      <c r="G23">
        <v>3</v>
      </c>
      <c r="I23">
        <f>14*12</f>
        <v>168</v>
      </c>
    </row>
    <row r="24" spans="1:10" x14ac:dyDescent="0.45">
      <c r="A24" s="52"/>
      <c r="B24" t="s">
        <v>77</v>
      </c>
      <c r="C24">
        <v>386</v>
      </c>
      <c r="D24" t="s">
        <v>78</v>
      </c>
      <c r="E24" t="s">
        <v>79</v>
      </c>
      <c r="G24">
        <v>21</v>
      </c>
    </row>
    <row r="25" spans="1:10" x14ac:dyDescent="0.45">
      <c r="A25" s="52"/>
      <c r="B25" t="s">
        <v>80</v>
      </c>
      <c r="C25">
        <v>292</v>
      </c>
      <c r="D25" t="s">
        <v>78</v>
      </c>
      <c r="E25" t="s">
        <v>81</v>
      </c>
      <c r="G25">
        <v>12</v>
      </c>
    </row>
    <row r="26" spans="1:10" x14ac:dyDescent="0.45">
      <c r="A26" s="52"/>
      <c r="B26" t="s">
        <v>82</v>
      </c>
      <c r="C26">
        <v>386</v>
      </c>
      <c r="D26" t="s">
        <v>83</v>
      </c>
      <c r="E26" t="s">
        <v>84</v>
      </c>
      <c r="G26">
        <v>21</v>
      </c>
    </row>
    <row r="27" spans="1:10" x14ac:dyDescent="0.45">
      <c r="A27" s="52"/>
      <c r="B27" t="s">
        <v>85</v>
      </c>
      <c r="C27">
        <v>564</v>
      </c>
      <c r="D27" t="s">
        <v>86</v>
      </c>
      <c r="E27" t="s">
        <v>87</v>
      </c>
      <c r="G27">
        <v>7</v>
      </c>
    </row>
    <row r="28" spans="1:10" x14ac:dyDescent="0.45">
      <c r="A28" s="52"/>
      <c r="B28" t="s">
        <v>88</v>
      </c>
      <c r="C28">
        <v>382</v>
      </c>
      <c r="D28" t="s">
        <v>89</v>
      </c>
      <c r="E28" t="s">
        <v>90</v>
      </c>
      <c r="G28">
        <v>6</v>
      </c>
    </row>
    <row r="29" spans="1:10" x14ac:dyDescent="0.45">
      <c r="A29" s="52"/>
      <c r="B29" t="s">
        <v>91</v>
      </c>
      <c r="C29">
        <v>1230</v>
      </c>
      <c r="D29" t="s">
        <v>92</v>
      </c>
      <c r="E29" t="s">
        <v>93</v>
      </c>
      <c r="G29">
        <v>34</v>
      </c>
    </row>
    <row r="30" spans="1:10" x14ac:dyDescent="0.45">
      <c r="A30" s="27"/>
      <c r="B30" t="s">
        <v>94</v>
      </c>
      <c r="C30" s="28">
        <v>202</v>
      </c>
      <c r="D30" s="29" t="s">
        <v>95</v>
      </c>
      <c r="E30" t="s">
        <v>96</v>
      </c>
      <c r="F30" s="28" t="s">
        <v>97</v>
      </c>
      <c r="G30">
        <v>6</v>
      </c>
    </row>
    <row r="31" spans="1:10" x14ac:dyDescent="0.45">
      <c r="A31" s="52" t="s">
        <v>98</v>
      </c>
      <c r="B31" t="s">
        <v>99</v>
      </c>
      <c r="C31">
        <v>1756</v>
      </c>
      <c r="D31" t="s">
        <v>100</v>
      </c>
      <c r="E31" t="s">
        <v>101</v>
      </c>
      <c r="G31">
        <v>54</v>
      </c>
    </row>
    <row r="32" spans="1:10" x14ac:dyDescent="0.45">
      <c r="A32" s="52"/>
      <c r="B32" t="s">
        <v>102</v>
      </c>
      <c r="C32">
        <v>1702</v>
      </c>
      <c r="D32" t="s">
        <v>100</v>
      </c>
      <c r="E32" t="s">
        <v>103</v>
      </c>
      <c r="G32">
        <v>27</v>
      </c>
    </row>
    <row r="33" spans="1:7" x14ac:dyDescent="0.45">
      <c r="A33" s="52"/>
      <c r="B33" t="s">
        <v>104</v>
      </c>
      <c r="C33">
        <v>240</v>
      </c>
      <c r="D33" t="s">
        <v>105</v>
      </c>
      <c r="E33" t="s">
        <v>106</v>
      </c>
      <c r="G33">
        <v>6</v>
      </c>
    </row>
    <row r="34" spans="1:7" x14ac:dyDescent="0.45">
      <c r="A34" s="52"/>
      <c r="B34" t="s">
        <v>107</v>
      </c>
      <c r="C34">
        <v>142</v>
      </c>
      <c r="D34" t="s">
        <v>108</v>
      </c>
      <c r="E34" t="s">
        <v>109</v>
      </c>
      <c r="G34">
        <v>4</v>
      </c>
    </row>
    <row r="35" spans="1:7" x14ac:dyDescent="0.45">
      <c r="A35" s="52"/>
      <c r="B35" t="s">
        <v>110</v>
      </c>
      <c r="C35">
        <v>102</v>
      </c>
      <c r="D35" t="s">
        <v>111</v>
      </c>
      <c r="E35" t="s">
        <v>112</v>
      </c>
      <c r="G35">
        <v>3</v>
      </c>
    </row>
    <row r="36" spans="1:7" x14ac:dyDescent="0.45">
      <c r="A36" s="52"/>
      <c r="B36" s="30" t="s">
        <v>113</v>
      </c>
      <c r="C36" s="30">
        <v>280</v>
      </c>
      <c r="D36" s="30" t="s">
        <v>105</v>
      </c>
      <c r="E36" s="30" t="s">
        <v>114</v>
      </c>
      <c r="F36" s="30"/>
      <c r="G36" s="30">
        <v>7</v>
      </c>
    </row>
    <row r="37" spans="1:7" x14ac:dyDescent="0.45">
      <c r="A37" s="52"/>
      <c r="B37" s="30" t="s">
        <v>115</v>
      </c>
      <c r="C37" s="30">
        <v>262</v>
      </c>
      <c r="D37" s="30" t="s">
        <v>108</v>
      </c>
      <c r="E37" s="30" t="s">
        <v>116</v>
      </c>
      <c r="F37" s="30"/>
      <c r="G37" s="30">
        <v>7</v>
      </c>
    </row>
    <row r="38" spans="1:7" x14ac:dyDescent="0.45">
      <c r="A38" s="52"/>
      <c r="B38" s="30" t="s">
        <v>117</v>
      </c>
      <c r="C38" s="30">
        <v>262</v>
      </c>
      <c r="D38" s="30" t="s">
        <v>111</v>
      </c>
      <c r="E38" s="30" t="s">
        <v>118</v>
      </c>
      <c r="F38" s="30"/>
      <c r="G38" s="30">
        <v>7</v>
      </c>
    </row>
    <row r="39" spans="1:7" x14ac:dyDescent="0.45">
      <c r="A39" s="52"/>
      <c r="B39" t="s">
        <v>119</v>
      </c>
      <c r="C39">
        <v>10954</v>
      </c>
      <c r="D39" t="s">
        <v>120</v>
      </c>
      <c r="E39" t="s">
        <v>121</v>
      </c>
      <c r="G39">
        <v>232</v>
      </c>
    </row>
    <row r="40" spans="1:7" x14ac:dyDescent="0.45">
      <c r="A40" s="52"/>
      <c r="B40" s="31" t="s">
        <v>122</v>
      </c>
      <c r="C40" s="31">
        <v>6144</v>
      </c>
      <c r="D40" s="31" t="s">
        <v>120</v>
      </c>
      <c r="E40" s="31" t="s">
        <v>123</v>
      </c>
      <c r="F40" s="31"/>
      <c r="G40" s="31">
        <v>232</v>
      </c>
    </row>
    <row r="41" spans="1:7" x14ac:dyDescent="0.45">
      <c r="A41" s="52"/>
      <c r="B41" t="s">
        <v>124</v>
      </c>
      <c r="C41">
        <v>344</v>
      </c>
      <c r="D41" t="s">
        <v>125</v>
      </c>
      <c r="E41" t="s">
        <v>126</v>
      </c>
      <c r="G41">
        <v>18</v>
      </c>
    </row>
    <row r="42" spans="1:7" x14ac:dyDescent="0.45">
      <c r="A42" s="52"/>
      <c r="B42" s="31" t="s">
        <v>127</v>
      </c>
      <c r="C42" s="31">
        <v>344</v>
      </c>
      <c r="D42" s="31" t="s">
        <v>128</v>
      </c>
      <c r="E42" s="31" t="s">
        <v>129</v>
      </c>
      <c r="F42" s="31"/>
      <c r="G42" s="31">
        <v>18</v>
      </c>
    </row>
    <row r="43" spans="1:7" x14ac:dyDescent="0.45">
      <c r="A43" s="52"/>
      <c r="B43" s="32" t="s">
        <v>130</v>
      </c>
      <c r="C43" s="32">
        <v>270</v>
      </c>
      <c r="D43" s="32" t="s">
        <v>131</v>
      </c>
      <c r="E43" s="32" t="s">
        <v>132</v>
      </c>
      <c r="F43" s="32"/>
      <c r="G43" s="32">
        <v>6</v>
      </c>
    </row>
    <row r="44" spans="1:7" x14ac:dyDescent="0.45">
      <c r="A44" t="s">
        <v>133</v>
      </c>
      <c r="B44" s="32" t="s">
        <v>134</v>
      </c>
      <c r="C44" s="32">
        <v>42</v>
      </c>
      <c r="D44" s="32" t="s">
        <v>135</v>
      </c>
      <c r="E44" s="32" t="s">
        <v>136</v>
      </c>
      <c r="F44" s="32"/>
      <c r="G44" s="32">
        <v>2</v>
      </c>
    </row>
    <row r="45" spans="1:7" x14ac:dyDescent="0.45">
      <c r="A45" s="4" t="s">
        <v>137</v>
      </c>
      <c r="B45" s="32" t="s">
        <v>138</v>
      </c>
      <c r="C45" s="32">
        <v>42</v>
      </c>
      <c r="D45" s="32" t="s">
        <v>139</v>
      </c>
      <c r="E45" s="32" t="s">
        <v>140</v>
      </c>
      <c r="F45" s="32"/>
      <c r="G45" s="32">
        <v>2</v>
      </c>
    </row>
    <row r="46" spans="1:7" x14ac:dyDescent="0.45">
      <c r="A46" s="53" t="s">
        <v>141</v>
      </c>
      <c r="B46" s="32" t="s">
        <v>142</v>
      </c>
      <c r="C46" s="32">
        <v>190</v>
      </c>
      <c r="D46" s="32" t="s">
        <v>143</v>
      </c>
      <c r="E46" s="32" t="s">
        <v>144</v>
      </c>
      <c r="F46" s="32"/>
      <c r="G46" s="32">
        <v>5</v>
      </c>
    </row>
    <row r="47" spans="1:7" x14ac:dyDescent="0.45">
      <c r="A47" s="53"/>
      <c r="B47" s="32" t="s">
        <v>145</v>
      </c>
      <c r="C47" s="32">
        <v>198</v>
      </c>
      <c r="D47" s="32" t="s">
        <v>146</v>
      </c>
      <c r="E47" s="32" t="s">
        <v>147</v>
      </c>
      <c r="F47" s="32"/>
      <c r="G47" s="32">
        <v>4</v>
      </c>
    </row>
    <row r="48" spans="1:7" x14ac:dyDescent="0.45">
      <c r="A48" s="53"/>
      <c r="B48" s="32" t="s">
        <v>148</v>
      </c>
      <c r="C48" s="32">
        <v>714</v>
      </c>
      <c r="D48" s="32" t="s">
        <v>149</v>
      </c>
      <c r="E48" s="32" t="s">
        <v>150</v>
      </c>
      <c r="F48" s="32"/>
      <c r="G48" s="32">
        <v>24</v>
      </c>
    </row>
    <row r="49" spans="1:7" x14ac:dyDescent="0.45">
      <c r="A49" s="53"/>
      <c r="B49" s="33" t="s">
        <v>151</v>
      </c>
      <c r="C49" s="33">
        <v>774</v>
      </c>
      <c r="D49" s="33" t="s">
        <v>149</v>
      </c>
      <c r="E49" s="33" t="s">
        <v>152</v>
      </c>
      <c r="F49" s="33"/>
      <c r="G49" s="33">
        <v>25</v>
      </c>
    </row>
    <row r="50" spans="1:7" x14ac:dyDescent="0.45">
      <c r="A50" s="53"/>
      <c r="B50" s="32" t="s">
        <v>153</v>
      </c>
      <c r="C50" s="32">
        <v>60</v>
      </c>
      <c r="D50" s="32" t="s">
        <v>154</v>
      </c>
      <c r="E50" s="32" t="s">
        <v>155</v>
      </c>
      <c r="F50" s="32"/>
      <c r="G50" s="32">
        <v>1</v>
      </c>
    </row>
    <row r="51" spans="1:7" x14ac:dyDescent="0.45">
      <c r="A51" s="53"/>
      <c r="B51" s="32" t="s">
        <v>156</v>
      </c>
      <c r="C51" s="32">
        <v>210</v>
      </c>
      <c r="D51" s="32" t="s">
        <v>157</v>
      </c>
      <c r="E51" s="32" t="s">
        <v>158</v>
      </c>
      <c r="F51" s="32"/>
      <c r="G51" s="32">
        <v>24</v>
      </c>
    </row>
    <row r="52" spans="1:7" x14ac:dyDescent="0.45">
      <c r="A52" s="53"/>
      <c r="B52" s="32" t="s">
        <v>159</v>
      </c>
      <c r="C52" s="32">
        <v>186</v>
      </c>
      <c r="D52" s="32" t="s">
        <v>157</v>
      </c>
      <c r="E52" s="32" t="s">
        <v>160</v>
      </c>
      <c r="F52" s="32"/>
      <c r="G52" s="32">
        <v>12</v>
      </c>
    </row>
    <row r="53" spans="1:7" x14ac:dyDescent="0.45">
      <c r="A53" s="53"/>
      <c r="B53" s="32" t="s">
        <v>161</v>
      </c>
      <c r="C53" s="32">
        <v>202</v>
      </c>
      <c r="D53" s="32" t="s">
        <v>162</v>
      </c>
      <c r="E53" s="32" t="s">
        <v>163</v>
      </c>
      <c r="F53" s="32"/>
      <c r="G53" s="32">
        <v>20</v>
      </c>
    </row>
    <row r="54" spans="1:7" x14ac:dyDescent="0.45">
      <c r="A54" s="53"/>
      <c r="B54" s="32" t="s">
        <v>164</v>
      </c>
      <c r="C54" s="32">
        <v>182</v>
      </c>
      <c r="D54" s="32" t="s">
        <v>165</v>
      </c>
      <c r="E54" s="32" t="s">
        <v>165</v>
      </c>
      <c r="F54" s="32"/>
      <c r="G54" s="32">
        <v>10</v>
      </c>
    </row>
    <row r="55" spans="1:7" x14ac:dyDescent="0.45">
      <c r="A55" s="52" t="s">
        <v>166</v>
      </c>
      <c r="B55" s="32" t="s">
        <v>167</v>
      </c>
      <c r="C55" s="32">
        <v>70</v>
      </c>
      <c r="D55" s="32" t="s">
        <v>168</v>
      </c>
      <c r="E55" s="32" t="s">
        <v>169</v>
      </c>
      <c r="F55" s="32"/>
      <c r="G55" s="32">
        <v>4</v>
      </c>
    </row>
    <row r="56" spans="1:7" x14ac:dyDescent="0.45">
      <c r="A56" s="52"/>
      <c r="B56" s="32" t="s">
        <v>170</v>
      </c>
      <c r="C56" s="32">
        <v>160</v>
      </c>
      <c r="D56" s="32" t="s">
        <v>171</v>
      </c>
      <c r="E56" s="32" t="s">
        <v>172</v>
      </c>
      <c r="F56" s="32"/>
      <c r="G56" s="32">
        <v>4</v>
      </c>
    </row>
    <row r="57" spans="1:7" x14ac:dyDescent="0.45">
      <c r="A57" s="52"/>
      <c r="B57" s="32" t="s">
        <v>173</v>
      </c>
      <c r="C57" s="32">
        <v>88</v>
      </c>
      <c r="D57" s="32" t="s">
        <v>174</v>
      </c>
      <c r="E57" s="32" t="s">
        <v>175</v>
      </c>
      <c r="F57" s="32"/>
      <c r="G57" s="32">
        <v>4</v>
      </c>
    </row>
    <row r="58" spans="1:7" x14ac:dyDescent="0.45">
      <c r="A58" s="52"/>
      <c r="B58" s="32" t="s">
        <v>176</v>
      </c>
      <c r="C58" s="32">
        <v>164</v>
      </c>
      <c r="D58" s="32" t="s">
        <v>177</v>
      </c>
      <c r="E58" s="32" t="s">
        <v>178</v>
      </c>
      <c r="F58" s="32"/>
      <c r="G58" s="32">
        <v>6</v>
      </c>
    </row>
    <row r="59" spans="1:7" x14ac:dyDescent="0.45">
      <c r="A59" s="52"/>
      <c r="B59" s="32" t="s">
        <v>179</v>
      </c>
      <c r="C59" s="32">
        <v>160</v>
      </c>
      <c r="D59" s="32" t="s">
        <v>177</v>
      </c>
      <c r="E59" s="32" t="s">
        <v>180</v>
      </c>
      <c r="F59" s="32"/>
      <c r="G59" s="32">
        <v>4</v>
      </c>
    </row>
    <row r="60" spans="1:7" x14ac:dyDescent="0.45">
      <c r="A60" s="52"/>
      <c r="B60" s="32" t="s">
        <v>181</v>
      </c>
      <c r="C60" s="32">
        <v>8</v>
      </c>
      <c r="D60" s="32" t="s">
        <v>182</v>
      </c>
      <c r="E60" s="32" t="s">
        <v>183</v>
      </c>
      <c r="F60" s="32"/>
      <c r="G60" s="32">
        <v>1</v>
      </c>
    </row>
    <row r="61" spans="1:7" x14ac:dyDescent="0.45">
      <c r="A61" s="52"/>
      <c r="B61" s="32" t="s">
        <v>184</v>
      </c>
      <c r="C61" s="32">
        <v>80</v>
      </c>
      <c r="D61" s="32" t="s">
        <v>185</v>
      </c>
      <c r="E61" s="32" t="s">
        <v>186</v>
      </c>
      <c r="F61" s="32"/>
      <c r="G61" s="32">
        <v>2</v>
      </c>
    </row>
    <row r="62" spans="1:7" x14ac:dyDescent="0.45">
      <c r="A62" s="52"/>
      <c r="B62" s="32" t="s">
        <v>187</v>
      </c>
      <c r="C62" s="32">
        <v>40</v>
      </c>
      <c r="D62" s="32" t="s">
        <v>188</v>
      </c>
      <c r="E62" s="32" t="s">
        <v>189</v>
      </c>
      <c r="F62" s="32"/>
      <c r="G62" s="32">
        <v>1</v>
      </c>
    </row>
    <row r="63" spans="1:7" x14ac:dyDescent="0.45">
      <c r="A63" s="52"/>
      <c r="B63" s="32" t="s">
        <v>190</v>
      </c>
      <c r="C63" s="32">
        <v>380</v>
      </c>
      <c r="D63" s="32" t="s">
        <v>191</v>
      </c>
      <c r="E63" s="32" t="s">
        <v>192</v>
      </c>
      <c r="F63" s="32"/>
      <c r="G63" s="32">
        <v>25</v>
      </c>
    </row>
    <row r="64" spans="1:7" x14ac:dyDescent="0.45">
      <c r="A64" s="27"/>
      <c r="B64" s="32" t="s">
        <v>193</v>
      </c>
      <c r="C64" s="32">
        <v>160</v>
      </c>
      <c r="D64" s="32" t="s">
        <v>95</v>
      </c>
      <c r="E64" s="32" t="s">
        <v>194</v>
      </c>
      <c r="F64" s="32" t="s">
        <v>97</v>
      </c>
      <c r="G64" s="32">
        <v>4</v>
      </c>
    </row>
    <row r="65" spans="1:9" x14ac:dyDescent="0.45">
      <c r="A65" s="34" t="s">
        <v>195</v>
      </c>
      <c r="B65" s="35" t="s">
        <v>196</v>
      </c>
      <c r="C65" s="35">
        <v>100</v>
      </c>
      <c r="D65" s="35" t="s">
        <v>206</v>
      </c>
      <c r="E65" s="35" t="s">
        <v>206</v>
      </c>
      <c r="F65" s="34"/>
      <c r="G65" s="35">
        <v>5</v>
      </c>
    </row>
    <row r="66" spans="1:9" x14ac:dyDescent="0.45">
      <c r="A66" s="32" t="s">
        <v>197</v>
      </c>
      <c r="B66" s="32" t="s">
        <v>198</v>
      </c>
      <c r="C66" s="32">
        <v>246</v>
      </c>
      <c r="D66" s="32" t="s">
        <v>199</v>
      </c>
      <c r="E66" s="32" t="s">
        <v>200</v>
      </c>
      <c r="F66" s="32"/>
      <c r="G66" s="32">
        <v>21</v>
      </c>
    </row>
    <row r="67" spans="1:9" x14ac:dyDescent="0.45">
      <c r="B67" s="32" t="s">
        <v>202</v>
      </c>
      <c r="C67" s="32">
        <v>3600</v>
      </c>
    </row>
    <row r="68" spans="1:9" x14ac:dyDescent="0.45">
      <c r="B68" s="32" t="s">
        <v>203</v>
      </c>
      <c r="C68" s="32">
        <v>3500</v>
      </c>
    </row>
    <row r="69" spans="1:9" x14ac:dyDescent="0.45">
      <c r="B69" s="32" t="s">
        <v>211</v>
      </c>
      <c r="C69" s="32">
        <v>768</v>
      </c>
      <c r="D69" t="s">
        <v>210</v>
      </c>
      <c r="E69" t="s">
        <v>210</v>
      </c>
      <c r="G69">
        <v>11</v>
      </c>
      <c r="H69">
        <f>5*60*60+21*60+47</f>
        <v>19307</v>
      </c>
      <c r="I69" t="s">
        <v>208</v>
      </c>
    </row>
    <row r="70" spans="1:9" x14ac:dyDescent="0.45">
      <c r="B70" s="32" t="s">
        <v>212</v>
      </c>
      <c r="C70" s="32">
        <v>19498</v>
      </c>
      <c r="D70" t="s">
        <v>213</v>
      </c>
      <c r="E70" t="s">
        <v>213</v>
      </c>
      <c r="G70">
        <v>55</v>
      </c>
      <c r="H70">
        <f>5*60*60+21*60+47</f>
        <v>19307</v>
      </c>
      <c r="I70">
        <f>H70+40</f>
        <v>19347</v>
      </c>
    </row>
    <row r="71" spans="1:9" x14ac:dyDescent="0.45">
      <c r="B71" s="32" t="s">
        <v>204</v>
      </c>
      <c r="C71">
        <v>2550</v>
      </c>
      <c r="D71" t="s">
        <v>205</v>
      </c>
      <c r="E71" t="s">
        <v>205</v>
      </c>
      <c r="G71">
        <v>36</v>
      </c>
    </row>
    <row r="72" spans="1:9" x14ac:dyDescent="0.45">
      <c r="B72" s="32" t="s">
        <v>227</v>
      </c>
      <c r="C72">
        <v>19357</v>
      </c>
    </row>
  </sheetData>
  <autoFilter ref="B1:B19" xr:uid="{00000000-0009-0000-0000-000004000000}"/>
  <mergeCells count="8">
    <mergeCell ref="A55:A63"/>
    <mergeCell ref="A15:A16"/>
    <mergeCell ref="A17:A18"/>
    <mergeCell ref="A3:A4"/>
    <mergeCell ref="A5:A14"/>
    <mergeCell ref="A20:A29"/>
    <mergeCell ref="A31:A43"/>
    <mergeCell ref="A46:A54"/>
  </mergeCells>
  <phoneticPr fontId="1"/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8C1096-0C49-4757-BCC2-11F2554B6ACE}">
  <sheetPr>
    <tabColor theme="4" tint="0.59999389629810485"/>
    <pageSetUpPr fitToPage="1"/>
  </sheetPr>
  <dimension ref="A1:L55"/>
  <sheetViews>
    <sheetView tabSelected="1" zoomScaleNormal="100" workbookViewId="0">
      <pane xSplit="4" ySplit="6" topLeftCell="E14" activePane="bottomRight" state="frozen"/>
      <selection pane="topRight" activeCell="E1" sqref="E1"/>
      <selection pane="bottomLeft" activeCell="A3" sqref="A3"/>
      <selection pane="bottomRight" activeCell="C23" sqref="C23"/>
    </sheetView>
  </sheetViews>
  <sheetFormatPr defaultRowHeight="18" x14ac:dyDescent="0.45"/>
  <cols>
    <col min="3" max="4" width="23.19921875" style="5" bestFit="1" customWidth="1"/>
    <col min="5" max="5" width="17.5" bestFit="1" customWidth="1"/>
    <col min="6" max="6" width="9.59765625" style="27" bestFit="1" customWidth="1"/>
    <col min="7" max="7" width="21.5" bestFit="1" customWidth="1"/>
    <col min="8" max="8" width="13.3984375" bestFit="1" customWidth="1"/>
    <col min="9" max="9" width="45.09765625" customWidth="1"/>
    <col min="10" max="10" width="0.796875" customWidth="1"/>
    <col min="11" max="11" width="63.796875" bestFit="1" customWidth="1"/>
    <col min="12" max="12" width="10.59765625" bestFit="1" customWidth="1"/>
  </cols>
  <sheetData>
    <row r="1" spans="1:12" ht="18.600000000000001" thickBot="1" x14ac:dyDescent="0.5">
      <c r="A1" t="s">
        <v>29</v>
      </c>
      <c r="L1" s="6"/>
    </row>
    <row r="2" spans="1:12" ht="18.600000000000001" thickBot="1" x14ac:dyDescent="0.5">
      <c r="A2" t="s">
        <v>53</v>
      </c>
      <c r="C2" s="15">
        <v>44182.291666666664</v>
      </c>
      <c r="L2" s="6"/>
    </row>
    <row r="3" spans="1:12" ht="18.600000000000001" thickBot="1" x14ac:dyDescent="0.5">
      <c r="C3" s="15">
        <v>44182.658333333333</v>
      </c>
      <c r="L3" s="6"/>
    </row>
    <row r="4" spans="1:12" ht="18.600000000000001" thickBot="1" x14ac:dyDescent="0.5">
      <c r="A4" t="s">
        <v>28</v>
      </c>
      <c r="C4" s="15">
        <v>44183.6875</v>
      </c>
      <c r="L4" s="6" t="s">
        <v>58</v>
      </c>
    </row>
    <row r="5" spans="1:12" x14ac:dyDescent="0.45">
      <c r="A5" s="53" t="s">
        <v>27</v>
      </c>
      <c r="B5" s="53"/>
      <c r="C5" s="53" t="s">
        <v>26</v>
      </c>
      <c r="D5" s="53"/>
      <c r="L5" s="6">
        <f>+SUM(L7:L19)</f>
        <v>418</v>
      </c>
    </row>
    <row r="6" spans="1:12" x14ac:dyDescent="0.45">
      <c r="A6" s="14" t="s">
        <v>25</v>
      </c>
      <c r="B6" s="14" t="s">
        <v>24</v>
      </c>
      <c r="C6" s="14" t="s">
        <v>25</v>
      </c>
      <c r="D6" s="14" t="s">
        <v>24</v>
      </c>
      <c r="E6" s="14" t="s">
        <v>23</v>
      </c>
      <c r="F6" s="39" t="s">
        <v>22</v>
      </c>
      <c r="G6" s="14" t="s">
        <v>21</v>
      </c>
      <c r="H6" s="14" t="s">
        <v>19</v>
      </c>
      <c r="I6" s="14"/>
      <c r="L6" s="6" t="s">
        <v>20</v>
      </c>
    </row>
    <row r="7" spans="1:12" x14ac:dyDescent="0.45">
      <c r="A7" s="21" t="s">
        <v>226</v>
      </c>
      <c r="B7" s="22"/>
      <c r="C7" s="18">
        <f>$C$2</f>
        <v>44182.291666666664</v>
      </c>
      <c r="D7" s="41">
        <f t="shared" ref="D7:D20" si="0">C7+H7/3600/24</f>
        <v>44182.299618055556</v>
      </c>
      <c r="E7" s="44" t="s">
        <v>223</v>
      </c>
      <c r="F7" s="42" t="s">
        <v>15</v>
      </c>
      <c r="G7" s="17" t="s">
        <v>54</v>
      </c>
      <c r="H7" s="13">
        <f>VLOOKUP(G7,List!B:C,2,0)</f>
        <v>687</v>
      </c>
      <c r="I7" s="9"/>
      <c r="K7" s="1" t="str">
        <f>VLOOKUP(G7,List!B:E,4,0)</f>
        <v>main2-CRCO_PART1_XOR_002_M80.cps</v>
      </c>
      <c r="L7" s="60">
        <f>VLOOKUP(G7,List!B:G,6,0)</f>
        <v>25</v>
      </c>
    </row>
    <row r="8" spans="1:12" x14ac:dyDescent="0.45">
      <c r="A8" s="23"/>
      <c r="B8" s="24"/>
      <c r="C8" s="8">
        <f>$D$7</f>
        <v>44182.299618055556</v>
      </c>
      <c r="D8" s="41">
        <f t="shared" si="0"/>
        <v>44182.305509259262</v>
      </c>
      <c r="E8" s="45"/>
      <c r="F8" s="43" t="s">
        <v>13</v>
      </c>
      <c r="G8" s="20" t="s">
        <v>55</v>
      </c>
      <c r="H8" s="13">
        <f>VLOOKUP(G8,List!B:C,2,0)</f>
        <v>509</v>
      </c>
      <c r="I8" s="12"/>
      <c r="K8" s="1" t="str">
        <f>VLOOKUP(G8,List!B:E,4,0)</f>
        <v>main2-CRCO_PART1_XOR_002_M80.cps</v>
      </c>
      <c r="L8" s="60">
        <f>VLOOKUP(G8,List!B:G,6,0)</f>
        <v>11</v>
      </c>
    </row>
    <row r="9" spans="1:12" x14ac:dyDescent="0.45">
      <c r="A9" s="23"/>
      <c r="B9" s="24"/>
      <c r="C9" s="8">
        <f t="shared" ref="C9:C19" si="1">D8</f>
        <v>44182.305509259262</v>
      </c>
      <c r="D9" s="41">
        <f t="shared" si="0"/>
        <v>44182.336435185185</v>
      </c>
      <c r="E9" s="46"/>
      <c r="F9" s="43" t="s">
        <v>13</v>
      </c>
      <c r="G9" s="1" t="s">
        <v>33</v>
      </c>
      <c r="H9" s="1">
        <f>VLOOKUP(G9,List!B:C,2,0)</f>
        <v>2672</v>
      </c>
      <c r="I9" s="10"/>
      <c r="K9" s="1" t="str">
        <f>VLOOKUP(G9,List!B:E,4,0)</f>
        <v>main2-CRCO_PART1_XOR_002_M80.cps</v>
      </c>
      <c r="L9" s="60">
        <f>VLOOKUP(G9,List!B:G,6,0)</f>
        <v>56</v>
      </c>
    </row>
    <row r="10" spans="1:12" x14ac:dyDescent="0.45">
      <c r="A10" s="23"/>
      <c r="B10" s="24"/>
      <c r="C10" s="8">
        <f t="shared" si="1"/>
        <v>44182.336435185185</v>
      </c>
      <c r="D10" s="41">
        <f t="shared" si="0"/>
        <v>44182.38480324074</v>
      </c>
      <c r="E10" s="46"/>
      <c r="F10" s="54" t="s">
        <v>57</v>
      </c>
      <c r="G10" s="1" t="s">
        <v>35</v>
      </c>
      <c r="H10" s="1">
        <f>VLOOKUP(G10,List!B:C,2,0)</f>
        <v>4179</v>
      </c>
      <c r="I10" s="1"/>
      <c r="K10" s="1" t="str">
        <f>VLOOKUP(G10,List!B:E,4,0)</f>
        <v>main2-CRCO_PART1_XOR_002_M80.cps</v>
      </c>
      <c r="L10" s="60">
        <f>VLOOKUP(G10,List!B:G,6,0)</f>
        <v>52</v>
      </c>
    </row>
    <row r="11" spans="1:12" x14ac:dyDescent="0.45">
      <c r="A11" s="23"/>
      <c r="B11" s="24"/>
      <c r="C11" s="8">
        <f t="shared" si="1"/>
        <v>44182.38480324074</v>
      </c>
      <c r="D11" s="41">
        <f t="shared" si="0"/>
        <v>44182.409201388888</v>
      </c>
      <c r="E11" s="46"/>
      <c r="F11" s="55"/>
      <c r="G11" s="7" t="s">
        <v>37</v>
      </c>
      <c r="H11" s="1">
        <f>VLOOKUP(G11,List!B:C,2,0)</f>
        <v>2108</v>
      </c>
      <c r="I11" s="7"/>
      <c r="K11" s="1" t="str">
        <f>VLOOKUP(G11,List!B:E,4,0)</f>
        <v>main2-CRCO_PART1_XOR_002_M80.cps</v>
      </c>
      <c r="L11" s="60">
        <f>VLOOKUP(G11,List!B:G,6,0)</f>
        <v>46</v>
      </c>
    </row>
    <row r="12" spans="1:12" x14ac:dyDescent="0.45">
      <c r="A12" s="23"/>
      <c r="B12" s="24"/>
      <c r="C12" s="8">
        <f t="shared" si="1"/>
        <v>44182.409201388888</v>
      </c>
      <c r="D12" s="41">
        <f t="shared" si="0"/>
        <v>44182.423692129625</v>
      </c>
      <c r="E12" s="46"/>
      <c r="F12" s="55"/>
      <c r="G12" s="7" t="s">
        <v>39</v>
      </c>
      <c r="H12" s="1">
        <f>VLOOKUP(G12,List!B:C,2,0)</f>
        <v>1252</v>
      </c>
      <c r="I12" s="7"/>
      <c r="K12" s="1" t="str">
        <f>VLOOKUP(G12,List!B:E,4,0)</f>
        <v>main2-CRCO_PART1_XOR_002_M80.cps</v>
      </c>
      <c r="L12" s="60">
        <f>VLOOKUP(G12,List!B:G,6,0)</f>
        <v>19</v>
      </c>
    </row>
    <row r="13" spans="1:12" x14ac:dyDescent="0.45">
      <c r="A13" s="23"/>
      <c r="B13" s="24"/>
      <c r="C13" s="8">
        <f t="shared" si="1"/>
        <v>44182.423692129625</v>
      </c>
      <c r="D13" s="41">
        <f t="shared" si="0"/>
        <v>44182.436817129623</v>
      </c>
      <c r="E13" s="46"/>
      <c r="F13" s="55"/>
      <c r="G13" s="7" t="s">
        <v>41</v>
      </c>
      <c r="H13" s="1">
        <f>VLOOKUP(G13,List!B:C,2,0)</f>
        <v>1134</v>
      </c>
      <c r="I13" s="7"/>
      <c r="K13" s="1" t="str">
        <f>VLOOKUP(G13,List!B:E,4,0)</f>
        <v>main2-CRCO_PART1_XOR_002_M80.cps</v>
      </c>
      <c r="L13" s="60">
        <f>VLOOKUP(G13,List!B:G,6,0)</f>
        <v>17</v>
      </c>
    </row>
    <row r="14" spans="1:12" x14ac:dyDescent="0.45">
      <c r="A14" s="23"/>
      <c r="B14" s="24"/>
      <c r="C14" s="8">
        <f t="shared" si="1"/>
        <v>44182.436817129623</v>
      </c>
      <c r="D14" s="41">
        <f t="shared" si="0"/>
        <v>44182.490289351845</v>
      </c>
      <c r="E14" s="46"/>
      <c r="F14" s="55"/>
      <c r="G14" s="7" t="s">
        <v>43</v>
      </c>
      <c r="H14" s="1">
        <f>VLOOKUP(G14,List!B:C,2,0)</f>
        <v>4620</v>
      </c>
      <c r="I14" s="7"/>
      <c r="K14" s="1" t="str">
        <f>VLOOKUP(G14,List!B:E,4,0)</f>
        <v>main2-CRCO_PART1_XOR_002_M80.cps</v>
      </c>
      <c r="L14" s="60">
        <f>VLOOKUP(G14,List!B:G,6,0)</f>
        <v>51</v>
      </c>
    </row>
    <row r="15" spans="1:12" x14ac:dyDescent="0.45">
      <c r="A15" s="23"/>
      <c r="B15" s="24"/>
      <c r="C15" s="8">
        <f t="shared" si="1"/>
        <v>44182.490289351845</v>
      </c>
      <c r="D15" s="41">
        <f t="shared" si="0"/>
        <v>44182.503043981473</v>
      </c>
      <c r="E15" s="46"/>
      <c r="F15" s="55"/>
      <c r="G15" s="1" t="s">
        <v>45</v>
      </c>
      <c r="H15" s="7">
        <f>VLOOKUP(G15,List!B:C,2,0)</f>
        <v>1102</v>
      </c>
      <c r="I15" s="11"/>
      <c r="K15" s="1" t="str">
        <f>VLOOKUP(G15,List!B:E,4,0)</f>
        <v>main2-CRCO_PART1_XOR_002_M80.cps</v>
      </c>
      <c r="L15" s="60">
        <f>VLOOKUP(G15,List!B:G,6,0)</f>
        <v>18</v>
      </c>
    </row>
    <row r="16" spans="1:12" x14ac:dyDescent="0.45">
      <c r="A16" s="23"/>
      <c r="B16" s="24"/>
      <c r="C16" s="8">
        <f t="shared" si="1"/>
        <v>44182.503043981473</v>
      </c>
      <c r="D16" s="41">
        <f t="shared" si="0"/>
        <v>44182.521122685175</v>
      </c>
      <c r="E16" s="46"/>
      <c r="F16" s="55"/>
      <c r="G16" s="7" t="s">
        <v>47</v>
      </c>
      <c r="H16" s="7">
        <f>VLOOKUP(G16,List!B:C,2,0)</f>
        <v>1562</v>
      </c>
      <c r="I16" s="7"/>
      <c r="K16" s="1" t="str">
        <f>VLOOKUP(G16,List!B:E,4,0)</f>
        <v>main2-CRCO_PART1_XOR_002_M80.cps</v>
      </c>
      <c r="L16" s="60">
        <f>VLOOKUP(G16,List!B:G,6,0)</f>
        <v>16</v>
      </c>
    </row>
    <row r="17" spans="1:12" x14ac:dyDescent="0.45">
      <c r="A17" s="23"/>
      <c r="B17" s="24"/>
      <c r="C17" s="8">
        <f t="shared" si="1"/>
        <v>44182.521122685175</v>
      </c>
      <c r="D17" s="41">
        <f t="shared" si="0"/>
        <v>44182.578252314808</v>
      </c>
      <c r="E17" s="46"/>
      <c r="F17" s="55"/>
      <c r="G17" s="7" t="s">
        <v>49</v>
      </c>
      <c r="H17" s="7">
        <f>VLOOKUP(G17,List!B:C,2,0)</f>
        <v>4936</v>
      </c>
      <c r="I17" s="11"/>
      <c r="K17" s="1" t="str">
        <f>VLOOKUP(G17,List!B:E,4,0)</f>
        <v>main2-CRCO_PART1_XOR_002_M80.cps</v>
      </c>
      <c r="L17" s="60">
        <f>VLOOKUP(G17,List!B:G,6,0)</f>
        <v>82</v>
      </c>
    </row>
    <row r="18" spans="1:12" x14ac:dyDescent="0.45">
      <c r="A18" s="23"/>
      <c r="B18" s="24"/>
      <c r="C18" s="8">
        <f t="shared" si="1"/>
        <v>44182.578252314808</v>
      </c>
      <c r="D18" s="41">
        <f t="shared" si="0"/>
        <v>44182.655659722215</v>
      </c>
      <c r="E18" s="46"/>
      <c r="F18" s="56"/>
      <c r="G18" s="7" t="s">
        <v>51</v>
      </c>
      <c r="H18" s="7">
        <f>VLOOKUP(G18,List!B:C,2,0)</f>
        <v>6688</v>
      </c>
      <c r="I18" s="11"/>
      <c r="K18" s="61" t="str">
        <f>VLOOKUP(G18,List!B:E,4,0)</f>
        <v>main2-CRCO_PART2_XOR_002_M80.cps</v>
      </c>
      <c r="L18" s="60">
        <f>VLOOKUP(G18,List!B:G,6,0)</f>
        <v>22</v>
      </c>
    </row>
    <row r="19" spans="1:12" x14ac:dyDescent="0.45">
      <c r="A19" s="25"/>
      <c r="B19" s="26"/>
      <c r="C19" s="8">
        <f t="shared" si="1"/>
        <v>44182.655659722215</v>
      </c>
      <c r="D19" s="41">
        <f t="shared" si="0"/>
        <v>44182.657048611101</v>
      </c>
      <c r="E19" s="46"/>
      <c r="F19" s="42" t="s">
        <v>11</v>
      </c>
      <c r="G19" s="7" t="s">
        <v>56</v>
      </c>
      <c r="H19" s="7">
        <f>VLOOKUP(G19,List!B:C,2,0)</f>
        <v>120</v>
      </c>
      <c r="I19" s="11"/>
      <c r="K19" s="1" t="str">
        <f>VLOOKUP(G19,List!B:E,4,0)</f>
        <v>main2-CRCO_PART2_XOR_002_M80.cps</v>
      </c>
      <c r="L19" s="60">
        <f>VLOOKUP(G19,List!B:G,6,0)</f>
        <v>3</v>
      </c>
    </row>
    <row r="20" spans="1:12" x14ac:dyDescent="0.45">
      <c r="A20" s="21" t="s">
        <v>207</v>
      </c>
      <c r="B20" s="22"/>
      <c r="C20" s="8">
        <f>C3</f>
        <v>44182.658333333333</v>
      </c>
      <c r="D20" s="41">
        <f t="shared" si="0"/>
        <v>44182.662326388891</v>
      </c>
      <c r="E20" s="48" t="s">
        <v>224</v>
      </c>
      <c r="F20" s="43" t="s">
        <v>63</v>
      </c>
      <c r="G20" s="1" t="s">
        <v>62</v>
      </c>
      <c r="H20" s="7">
        <f>VLOOKUP(G20,List!B:C,2,0)</f>
        <v>345</v>
      </c>
      <c r="I20" s="1"/>
      <c r="K20" s="1" t="str">
        <f>VLOOKUP(G20,List!B:E,4,0)</f>
        <v>dcsm-tcfs_tbl1_msasi_set.cps</v>
      </c>
    </row>
    <row r="21" spans="1:12" x14ac:dyDescent="0.45">
      <c r="A21" s="23"/>
      <c r="B21" s="24"/>
      <c r="C21" s="8">
        <f t="shared" ref="C21:C52" si="2">D20</f>
        <v>44182.662326388891</v>
      </c>
      <c r="D21" s="41">
        <f t="shared" ref="D21:D22" si="3">C21+H21/3600/24</f>
        <v>44182.665173611116</v>
      </c>
      <c r="E21" s="46"/>
      <c r="F21" s="47" t="s">
        <v>201</v>
      </c>
      <c r="G21" s="13" t="s">
        <v>198</v>
      </c>
      <c r="H21" s="7">
        <f>VLOOKUP(G21,List!B:C,2,0)</f>
        <v>246</v>
      </c>
      <c r="I21" s="1"/>
      <c r="K21" s="1" t="str">
        <f>VLOOKUP(G21,List!B:E,4,0)</f>
        <v>dcsm-MC_ENA_MDP.cps</v>
      </c>
    </row>
    <row r="22" spans="1:12" x14ac:dyDescent="0.45">
      <c r="A22" s="23"/>
      <c r="B22" s="24"/>
      <c r="C22" s="8">
        <f t="shared" si="2"/>
        <v>44182.665173611116</v>
      </c>
      <c r="D22" s="41">
        <f t="shared" si="3"/>
        <v>44182.671064814822</v>
      </c>
      <c r="E22" s="45"/>
      <c r="F22" s="43" t="s">
        <v>13</v>
      </c>
      <c r="G22" s="20" t="s">
        <v>214</v>
      </c>
      <c r="H22" s="13">
        <f>VLOOKUP(G22,List!B:C,2,0)</f>
        <v>509</v>
      </c>
      <c r="I22" s="12"/>
      <c r="K22" s="1" t="str">
        <f>VLOOKUP(G22,List!B:E,4,0)</f>
        <v>dcsm-EF_MDP_ON.cps</v>
      </c>
      <c r="L22" s="60">
        <f>VLOOKUP(G22,List!B:G,6,0)</f>
        <v>11</v>
      </c>
    </row>
    <row r="23" spans="1:12" x14ac:dyDescent="0.45">
      <c r="A23" s="23"/>
      <c r="B23" s="24"/>
      <c r="C23" s="8">
        <f t="shared" si="2"/>
        <v>44182.671064814822</v>
      </c>
      <c r="D23" s="41">
        <f>C23+H23/3600/24</f>
        <v>44182.67155092593</v>
      </c>
      <c r="E23" s="45"/>
      <c r="F23" s="43"/>
      <c r="G23" s="13" t="s">
        <v>138</v>
      </c>
      <c r="H23" s="13">
        <f>VLOOKUP(G23,List!B:C,2,0)</f>
        <v>42</v>
      </c>
      <c r="I23" s="12"/>
      <c r="K23" s="1" t="str">
        <f>VLOOKUP(G23,List!B:E,4,0)</f>
        <v>dcsm-EF_BUS_TLM_MODE_10.cps</v>
      </c>
      <c r="L23" s="60">
        <f>VLOOKUP(G23,List!B:G,6,0)</f>
        <v>2</v>
      </c>
    </row>
    <row r="24" spans="1:12" x14ac:dyDescent="0.45">
      <c r="A24" s="23"/>
      <c r="B24" s="24"/>
      <c r="C24" s="8">
        <f>D23</f>
        <v>44182.67155092593</v>
      </c>
      <c r="D24" s="41">
        <f t="shared" ref="D24:D27" si="4">C24+H24/3600/24</f>
        <v>44182.68418981482</v>
      </c>
      <c r="E24" s="49" t="s">
        <v>208</v>
      </c>
      <c r="F24" s="43"/>
      <c r="G24" s="1" t="s">
        <v>65</v>
      </c>
      <c r="H24" s="13">
        <f>VLOOKUP(G24,List!B:C,2,0)</f>
        <v>1092</v>
      </c>
      <c r="I24" s="12"/>
      <c r="K24" s="1" t="str">
        <f>VLOOKUP(G24,List!B:E,4,0)</f>
        <v>dcsm-EF_MSA_ON.cps</v>
      </c>
      <c r="L24" s="60">
        <f>VLOOKUP(G24,List!B:G,6,0)</f>
        <v>15</v>
      </c>
    </row>
    <row r="25" spans="1:12" x14ac:dyDescent="0.45">
      <c r="A25" s="23"/>
      <c r="B25" s="24"/>
      <c r="C25" s="8">
        <f t="shared" ref="C25:C35" si="5">D24</f>
        <v>44182.68418981482</v>
      </c>
      <c r="D25" s="41">
        <f t="shared" si="4"/>
        <v>44182.755300925928</v>
      </c>
      <c r="E25" s="45"/>
      <c r="F25" s="43"/>
      <c r="G25" s="36" t="s">
        <v>122</v>
      </c>
      <c r="H25" s="13">
        <f>VLOOKUP(G25,List!B:C,2,0)</f>
        <v>6144</v>
      </c>
      <c r="I25" s="12"/>
      <c r="K25" s="1" t="str">
        <f>VLOOKUP(G25,List!B:E,4,0)</f>
        <v>dcsm-EF_MSA_HV_ON_1_VFB.cps,dcsm-EF_MSA_HV_ON_2_VFB.cps</v>
      </c>
      <c r="L25" s="60">
        <f>VLOOKUP(G25,List!B:G,6,0)</f>
        <v>232</v>
      </c>
    </row>
    <row r="26" spans="1:12" x14ac:dyDescent="0.45">
      <c r="A26" s="23"/>
      <c r="B26" s="24"/>
      <c r="C26" s="8">
        <f t="shared" si="5"/>
        <v>44182.755300925928</v>
      </c>
      <c r="D26" s="41">
        <f t="shared" si="4"/>
        <v>44182.796967592592</v>
      </c>
      <c r="E26" s="45"/>
      <c r="F26" s="43"/>
      <c r="G26" s="13" t="s">
        <v>202</v>
      </c>
      <c r="H26" s="13">
        <f>VLOOKUP(G26,List!B:C,2,0)</f>
        <v>3600</v>
      </c>
      <c r="I26" s="12"/>
      <c r="K26" s="1">
        <f>VLOOKUP(G26,List!B:E,4,0)</f>
        <v>0</v>
      </c>
      <c r="L26" s="60">
        <f>VLOOKUP(G26,List!B:G,6,0)</f>
        <v>0</v>
      </c>
    </row>
    <row r="27" spans="1:12" x14ac:dyDescent="0.45">
      <c r="A27" s="23"/>
      <c r="B27" s="24"/>
      <c r="C27" s="8">
        <f t="shared" si="5"/>
        <v>44182.796967592592</v>
      </c>
      <c r="D27" s="41">
        <f t="shared" si="4"/>
        <v>44182.798125000001</v>
      </c>
      <c r="E27" s="45"/>
      <c r="F27" s="43">
        <v>1</v>
      </c>
      <c r="G27" s="37" t="s">
        <v>196</v>
      </c>
      <c r="H27" s="13">
        <f>VLOOKUP(G27,List!B:C,2,0)</f>
        <v>100</v>
      </c>
      <c r="I27" s="12"/>
      <c r="K27" s="1" t="str">
        <f>VLOOKUP(G27,List!B:E,4,0)</f>
        <v>dcsm-EF_MSA_SOFT_RESET2.cps</v>
      </c>
      <c r="L27" s="60">
        <f>VLOOKUP(G27,List!B:G,6,0)</f>
        <v>5</v>
      </c>
    </row>
    <row r="28" spans="1:12" x14ac:dyDescent="0.45">
      <c r="A28" s="23"/>
      <c r="B28" s="24"/>
      <c r="C28" s="8">
        <f t="shared" si="5"/>
        <v>44182.798125000001</v>
      </c>
      <c r="D28" s="41">
        <f t="shared" ref="D28:D41" si="6">C28+H28/3600/24</f>
        <v>44182.838634259264</v>
      </c>
      <c r="E28" s="45"/>
      <c r="F28" s="43"/>
      <c r="G28" s="32" t="s">
        <v>203</v>
      </c>
      <c r="H28" s="13">
        <f>VLOOKUP(G28,List!B:C,2,0)</f>
        <v>3500</v>
      </c>
      <c r="I28" s="12"/>
      <c r="K28" s="1">
        <f>VLOOKUP(G28,List!B:E,4,0)</f>
        <v>0</v>
      </c>
      <c r="L28" s="60">
        <f>VLOOKUP(G28,List!B:G,6,0)</f>
        <v>0</v>
      </c>
    </row>
    <row r="29" spans="1:12" x14ac:dyDescent="0.45">
      <c r="A29" s="23"/>
      <c r="B29" s="24"/>
      <c r="C29" s="8">
        <f t="shared" si="5"/>
        <v>44182.838634259264</v>
      </c>
      <c r="D29" s="41">
        <f t="shared" si="6"/>
        <v>44182.839791666673</v>
      </c>
      <c r="E29" s="45"/>
      <c r="F29" s="43">
        <v>2</v>
      </c>
      <c r="G29" s="37" t="s">
        <v>196</v>
      </c>
      <c r="H29" s="13">
        <f>VLOOKUP(G29,List!B:C,2,0)</f>
        <v>100</v>
      </c>
      <c r="I29" s="12"/>
      <c r="K29" s="1" t="str">
        <f>VLOOKUP(G29,List!B:E,4,0)</f>
        <v>dcsm-EF_MSA_SOFT_RESET2.cps</v>
      </c>
      <c r="L29" s="60">
        <f>VLOOKUP(G29,List!B:G,6,0)</f>
        <v>5</v>
      </c>
    </row>
    <row r="30" spans="1:12" x14ac:dyDescent="0.45">
      <c r="A30" s="23"/>
      <c r="B30" s="24"/>
      <c r="C30" s="8">
        <f t="shared" si="5"/>
        <v>44182.839791666673</v>
      </c>
      <c r="D30" s="41">
        <f t="shared" si="6"/>
        <v>44182.880300925935</v>
      </c>
      <c r="E30" s="45"/>
      <c r="F30" s="43"/>
      <c r="G30" s="32" t="s">
        <v>203</v>
      </c>
      <c r="H30" s="13">
        <f>VLOOKUP(G30,List!B:C,2,0)</f>
        <v>3500</v>
      </c>
      <c r="I30" s="12"/>
      <c r="K30" s="1">
        <f>VLOOKUP(G30,List!B:E,4,0)</f>
        <v>0</v>
      </c>
      <c r="L30" s="60">
        <f>VLOOKUP(G30,List!B:G,6,0)</f>
        <v>0</v>
      </c>
    </row>
    <row r="31" spans="1:12" x14ac:dyDescent="0.45">
      <c r="A31" s="23"/>
      <c r="B31" s="24"/>
      <c r="C31" s="8">
        <f t="shared" si="5"/>
        <v>44182.880300925935</v>
      </c>
      <c r="D31" s="41">
        <f t="shared" si="6"/>
        <v>44182.881458333344</v>
      </c>
      <c r="E31" s="45"/>
      <c r="F31" s="43">
        <v>3</v>
      </c>
      <c r="G31" s="37" t="s">
        <v>196</v>
      </c>
      <c r="H31" s="13">
        <f>VLOOKUP(G31,List!B:C,2,0)</f>
        <v>100</v>
      </c>
      <c r="I31" s="12"/>
      <c r="K31" s="1" t="str">
        <f>VLOOKUP(G31,List!B:E,4,0)</f>
        <v>dcsm-EF_MSA_SOFT_RESET2.cps</v>
      </c>
      <c r="L31" s="60">
        <f>VLOOKUP(G31,List!B:G,6,0)</f>
        <v>5</v>
      </c>
    </row>
    <row r="32" spans="1:12" x14ac:dyDescent="0.45">
      <c r="A32" s="23"/>
      <c r="B32" s="24"/>
      <c r="C32" s="8">
        <f t="shared" si="5"/>
        <v>44182.881458333344</v>
      </c>
      <c r="D32" s="41">
        <f t="shared" si="6"/>
        <v>44182.921967592607</v>
      </c>
      <c r="E32" s="45"/>
      <c r="F32" s="43" t="s">
        <v>208</v>
      </c>
      <c r="G32" s="32" t="s">
        <v>203</v>
      </c>
      <c r="H32" s="13">
        <f>VLOOKUP(G32,List!B:C,2,0)</f>
        <v>3500</v>
      </c>
      <c r="I32" s="12"/>
      <c r="K32" s="1">
        <f>VLOOKUP(G32,List!B:E,4,0)</f>
        <v>0</v>
      </c>
      <c r="L32" s="60">
        <f>VLOOKUP(G32,List!B:G,6,0)</f>
        <v>0</v>
      </c>
    </row>
    <row r="33" spans="1:12" x14ac:dyDescent="0.45">
      <c r="A33" s="23"/>
      <c r="B33" s="24"/>
      <c r="C33" s="8">
        <f t="shared" si="5"/>
        <v>44182.921967592607</v>
      </c>
      <c r="D33" s="41">
        <f t="shared" si="6"/>
        <v>44182.923125000016</v>
      </c>
      <c r="E33" s="45"/>
      <c r="F33" s="43">
        <v>4</v>
      </c>
      <c r="G33" s="37" t="s">
        <v>196</v>
      </c>
      <c r="H33" s="13">
        <f>VLOOKUP(G33,List!B:C,2,0)</f>
        <v>100</v>
      </c>
      <c r="I33" s="12"/>
      <c r="K33" s="1" t="str">
        <f>VLOOKUP(G33,List!B:E,4,0)</f>
        <v>dcsm-EF_MSA_SOFT_RESET2.cps</v>
      </c>
      <c r="L33" s="60">
        <f>VLOOKUP(G33,List!B:G,6,0)</f>
        <v>5</v>
      </c>
    </row>
    <row r="34" spans="1:12" x14ac:dyDescent="0.45">
      <c r="A34" s="23"/>
      <c r="B34" s="24"/>
      <c r="C34" s="8">
        <f t="shared" si="5"/>
        <v>44182.923125000016</v>
      </c>
      <c r="D34" s="41">
        <f t="shared" si="6"/>
        <v>44182.963634259278</v>
      </c>
      <c r="E34" s="45"/>
      <c r="F34" s="43" t="s">
        <v>208</v>
      </c>
      <c r="G34" s="32" t="s">
        <v>203</v>
      </c>
      <c r="H34" s="13">
        <f>VLOOKUP(G34,List!B:C,2,0)</f>
        <v>3500</v>
      </c>
      <c r="I34" s="12"/>
      <c r="K34" s="1">
        <f>VLOOKUP(G34,List!B:E,4,0)</f>
        <v>0</v>
      </c>
      <c r="L34" s="60">
        <f>VLOOKUP(G34,List!B:G,6,0)</f>
        <v>0</v>
      </c>
    </row>
    <row r="35" spans="1:12" x14ac:dyDescent="0.45">
      <c r="A35" s="23"/>
      <c r="B35" s="24"/>
      <c r="C35" s="8">
        <f t="shared" si="5"/>
        <v>44182.963634259278</v>
      </c>
      <c r="D35" s="41">
        <f t="shared" si="6"/>
        <v>44182.964791666687</v>
      </c>
      <c r="E35" s="45"/>
      <c r="F35" s="43">
        <v>5</v>
      </c>
      <c r="G35" s="37" t="s">
        <v>196</v>
      </c>
      <c r="H35" s="13">
        <f>VLOOKUP(G35,List!B:C,2,0)</f>
        <v>100</v>
      </c>
      <c r="I35" s="12"/>
      <c r="K35" s="1" t="str">
        <f>VLOOKUP(G35,List!B:E,4,0)</f>
        <v>dcsm-EF_MSA_SOFT_RESET2.cps</v>
      </c>
      <c r="L35" s="60">
        <f>VLOOKUP(G35,List!B:G,6,0)</f>
        <v>5</v>
      </c>
    </row>
    <row r="36" spans="1:12" x14ac:dyDescent="0.45">
      <c r="A36" s="23"/>
      <c r="B36" s="24"/>
      <c r="C36" s="8">
        <f t="shared" si="2"/>
        <v>44182.964791666687</v>
      </c>
      <c r="D36" s="41">
        <f t="shared" si="6"/>
        <v>44183.00530092595</v>
      </c>
      <c r="E36" s="45"/>
      <c r="F36" s="43"/>
      <c r="G36" s="32" t="s">
        <v>203</v>
      </c>
      <c r="H36" s="13">
        <f>VLOOKUP(G36,List!B:C,2,0)</f>
        <v>3500</v>
      </c>
      <c r="I36" s="12"/>
      <c r="K36" s="1">
        <f>VLOOKUP(G36,List!B:E,4,0)</f>
        <v>0</v>
      </c>
      <c r="L36" s="60">
        <f>VLOOKUP(G36,List!B:G,6,0)</f>
        <v>0</v>
      </c>
    </row>
    <row r="37" spans="1:12" x14ac:dyDescent="0.45">
      <c r="A37" s="23"/>
      <c r="B37" s="24"/>
      <c r="C37" s="8">
        <f t="shared" si="2"/>
        <v>44183.00530092595</v>
      </c>
      <c r="D37" s="41">
        <f t="shared" si="6"/>
        <v>44183.006458333359</v>
      </c>
      <c r="E37" s="45"/>
      <c r="F37" s="43">
        <v>6</v>
      </c>
      <c r="G37" s="37" t="s">
        <v>196</v>
      </c>
      <c r="H37" s="13">
        <f>VLOOKUP(G37,List!B:C,2,0)</f>
        <v>100</v>
      </c>
      <c r="I37" s="12"/>
      <c r="K37" s="1" t="str">
        <f>VLOOKUP(G37,List!B:E,4,0)</f>
        <v>dcsm-EF_MSA_SOFT_RESET2.cps</v>
      </c>
      <c r="L37" s="60">
        <f>VLOOKUP(G37,List!B:G,6,0)</f>
        <v>5</v>
      </c>
    </row>
    <row r="38" spans="1:12" x14ac:dyDescent="0.45">
      <c r="A38" s="23"/>
      <c r="B38" s="24"/>
      <c r="C38" s="8">
        <f t="shared" si="2"/>
        <v>44183.006458333359</v>
      </c>
      <c r="D38" s="41">
        <f t="shared" si="6"/>
        <v>44183.046967592622</v>
      </c>
      <c r="E38" s="45"/>
      <c r="F38" s="43"/>
      <c r="G38" s="32" t="s">
        <v>203</v>
      </c>
      <c r="H38" s="13">
        <f>VLOOKUP(G38,List!B:C,2,0)</f>
        <v>3500</v>
      </c>
      <c r="I38" s="12"/>
      <c r="K38" s="1">
        <f>VLOOKUP(G38,List!B:E,4,0)</f>
        <v>0</v>
      </c>
      <c r="L38" s="60">
        <f>VLOOKUP(G38,List!B:G,6,0)</f>
        <v>0</v>
      </c>
    </row>
    <row r="39" spans="1:12" x14ac:dyDescent="0.45">
      <c r="A39" s="23"/>
      <c r="B39" s="24"/>
      <c r="C39" s="8">
        <f t="shared" si="2"/>
        <v>44183.046967592622</v>
      </c>
      <c r="D39" s="41">
        <f t="shared" si="6"/>
        <v>44183.04812500003</v>
      </c>
      <c r="E39" s="45"/>
      <c r="F39" s="43">
        <v>7</v>
      </c>
      <c r="G39" s="37" t="s">
        <v>196</v>
      </c>
      <c r="H39" s="13">
        <f>VLOOKUP(G39,List!B:C,2,0)</f>
        <v>100</v>
      </c>
      <c r="I39" s="12"/>
      <c r="K39" s="1" t="str">
        <f>VLOOKUP(G39,List!B:E,4,0)</f>
        <v>dcsm-EF_MSA_SOFT_RESET2.cps</v>
      </c>
      <c r="L39" s="60">
        <f>VLOOKUP(G39,List!B:G,6,0)</f>
        <v>5</v>
      </c>
    </row>
    <row r="40" spans="1:12" x14ac:dyDescent="0.45">
      <c r="A40" s="23"/>
      <c r="B40" s="24"/>
      <c r="C40" s="8">
        <f t="shared" si="2"/>
        <v>44183.04812500003</v>
      </c>
      <c r="D40" s="41">
        <f t="shared" si="6"/>
        <v>44183.088634259293</v>
      </c>
      <c r="E40" s="45"/>
      <c r="F40" s="43"/>
      <c r="G40" s="32" t="s">
        <v>203</v>
      </c>
      <c r="H40" s="13">
        <f>VLOOKUP(G40,List!B:C,2,0)</f>
        <v>3500</v>
      </c>
      <c r="I40" s="12"/>
      <c r="K40" s="1">
        <f>VLOOKUP(G40,List!B:E,4,0)</f>
        <v>0</v>
      </c>
      <c r="L40" s="60">
        <f>VLOOKUP(G40,List!B:G,6,0)</f>
        <v>0</v>
      </c>
    </row>
    <row r="41" spans="1:12" x14ac:dyDescent="0.45">
      <c r="A41" s="23"/>
      <c r="B41" s="24"/>
      <c r="C41" s="8">
        <f t="shared" si="2"/>
        <v>44183.088634259293</v>
      </c>
      <c r="D41" s="41">
        <f t="shared" si="6"/>
        <v>44183.089791666702</v>
      </c>
      <c r="E41" s="45"/>
      <c r="F41" s="43">
        <v>8</v>
      </c>
      <c r="G41" s="37" t="s">
        <v>196</v>
      </c>
      <c r="H41" s="13">
        <f>VLOOKUP(G41,List!B:C,2,0)</f>
        <v>100</v>
      </c>
      <c r="I41" s="12"/>
      <c r="K41" s="1" t="str">
        <f>VLOOKUP(G41,List!B:E,4,0)</f>
        <v>dcsm-EF_MSA_SOFT_RESET2.cps</v>
      </c>
      <c r="L41" s="60">
        <f>VLOOKUP(G41,List!B:G,6,0)</f>
        <v>5</v>
      </c>
    </row>
    <row r="42" spans="1:12" x14ac:dyDescent="0.45">
      <c r="A42" s="23"/>
      <c r="B42" s="24"/>
      <c r="C42" s="8">
        <f t="shared" si="2"/>
        <v>44183.089791666702</v>
      </c>
      <c r="D42" s="41">
        <f t="shared" ref="D42:D51" si="7">C42+H42/3600/24</f>
        <v>44183.130300925965</v>
      </c>
      <c r="E42" s="45"/>
      <c r="F42" s="43"/>
      <c r="G42" s="32" t="s">
        <v>203</v>
      </c>
      <c r="H42" s="13">
        <f>VLOOKUP(G42,List!B:C,2,0)</f>
        <v>3500</v>
      </c>
      <c r="I42" s="12"/>
      <c r="K42" s="1">
        <f>VLOOKUP(G42,List!B:E,4,0)</f>
        <v>0</v>
      </c>
      <c r="L42" s="60">
        <f>VLOOKUP(G42,List!B:G,6,0)</f>
        <v>0</v>
      </c>
    </row>
    <row r="43" spans="1:12" x14ac:dyDescent="0.45">
      <c r="A43" s="23"/>
      <c r="B43" s="24"/>
      <c r="C43" s="8">
        <f t="shared" si="2"/>
        <v>44183.130300925965</v>
      </c>
      <c r="D43" s="41">
        <f t="shared" si="7"/>
        <v>44183.131458333373</v>
      </c>
      <c r="E43" s="45"/>
      <c r="F43" s="43">
        <v>9</v>
      </c>
      <c r="G43" s="37" t="s">
        <v>196</v>
      </c>
      <c r="H43" s="13">
        <f>VLOOKUP(G43,List!B:C,2,0)</f>
        <v>100</v>
      </c>
      <c r="I43" s="12"/>
      <c r="K43" s="1" t="str">
        <f>VLOOKUP(G43,List!B:E,4,0)</f>
        <v>dcsm-EF_MSA_SOFT_RESET2.cps</v>
      </c>
      <c r="L43" s="60">
        <f>VLOOKUP(G43,List!B:G,6,0)</f>
        <v>5</v>
      </c>
    </row>
    <row r="44" spans="1:12" x14ac:dyDescent="0.45">
      <c r="A44" s="23"/>
      <c r="B44" s="24"/>
      <c r="C44" s="8">
        <f t="shared" si="2"/>
        <v>44183.131458333373</v>
      </c>
      <c r="D44" s="41">
        <f t="shared" si="7"/>
        <v>44183.171967592636</v>
      </c>
      <c r="E44" s="45"/>
      <c r="F44" s="43"/>
      <c r="G44" s="13" t="s">
        <v>203</v>
      </c>
      <c r="H44" s="13">
        <f>VLOOKUP(G44,List!B:C,2,0)</f>
        <v>3500</v>
      </c>
      <c r="I44" s="12"/>
      <c r="K44" s="1">
        <f>VLOOKUP(G44,List!B:E,4,0)</f>
        <v>0</v>
      </c>
      <c r="L44" s="60">
        <f>VLOOKUP(G44,List!B:G,6,0)</f>
        <v>0</v>
      </c>
    </row>
    <row r="45" spans="1:12" x14ac:dyDescent="0.45">
      <c r="A45" s="23"/>
      <c r="B45" s="24"/>
      <c r="C45" s="8">
        <f t="shared" si="2"/>
        <v>44183.171967592636</v>
      </c>
      <c r="D45" s="41">
        <f t="shared" si="7"/>
        <v>44183.180925925968</v>
      </c>
      <c r="E45" s="45"/>
      <c r="F45" s="43"/>
      <c r="G45" s="37" t="s">
        <v>151</v>
      </c>
      <c r="H45" s="13">
        <f>VLOOKUP(G45,List!B:C,2,0)</f>
        <v>774</v>
      </c>
      <c r="I45" s="12"/>
      <c r="K45" s="1" t="str">
        <f>VLOOKUP(G45,List!B:E,4,0)</f>
        <v>dcsm-EF_MSA_HV_OFF_VFB.cps</v>
      </c>
      <c r="L45" s="60">
        <f>VLOOKUP(G45,List!B:G,6,0)</f>
        <v>25</v>
      </c>
    </row>
    <row r="46" spans="1:12" x14ac:dyDescent="0.45">
      <c r="A46" s="23"/>
      <c r="B46" s="24"/>
      <c r="C46" s="8">
        <f t="shared" si="2"/>
        <v>44183.180925925968</v>
      </c>
      <c r="D46" s="41">
        <f t="shared" si="7"/>
        <v>44183.185324074118</v>
      </c>
      <c r="E46" s="45"/>
      <c r="F46" s="43"/>
      <c r="G46" s="13" t="s">
        <v>190</v>
      </c>
      <c r="H46" s="13">
        <f>VLOOKUP(G46,List!B:C,2,0)</f>
        <v>380</v>
      </c>
      <c r="I46" s="12"/>
      <c r="K46" s="1" t="str">
        <f>VLOOKUP(G46,List!B:E,4,0)</f>
        <v>dcsm-EF_MSA_OFF.cps</v>
      </c>
      <c r="L46" s="60">
        <f>VLOOKUP(G46,List!B:G,6,0)</f>
        <v>25</v>
      </c>
    </row>
    <row r="47" spans="1:12" x14ac:dyDescent="0.45">
      <c r="A47" s="23"/>
      <c r="B47" s="24"/>
      <c r="C47" s="8">
        <f t="shared" si="2"/>
        <v>44183.185324074118</v>
      </c>
      <c r="D47" s="41">
        <f t="shared" si="7"/>
        <v>44183.186712963005</v>
      </c>
      <c r="E47" s="1"/>
      <c r="F47" s="42" t="s">
        <v>11</v>
      </c>
      <c r="G47" s="7" t="s">
        <v>215</v>
      </c>
      <c r="H47" s="13">
        <f>VLOOKUP(G47,List!B:C,2,0)</f>
        <v>120</v>
      </c>
      <c r="I47" s="12"/>
      <c r="K47" s="1" t="str">
        <f>VLOOKUP(G47,List!B:E,4,0)</f>
        <v>dcsm-EF_MDP_POWEROFF.cps</v>
      </c>
      <c r="L47" s="60">
        <f>VLOOKUP(G47,List!B:G,6,0)</f>
        <v>3</v>
      </c>
    </row>
    <row r="48" spans="1:12" x14ac:dyDescent="0.45">
      <c r="A48" s="23"/>
      <c r="B48" s="24"/>
      <c r="C48" s="8">
        <f t="shared" si="2"/>
        <v>44183.186712963005</v>
      </c>
      <c r="D48" s="8">
        <f t="shared" si="7"/>
        <v>44183.18956018523</v>
      </c>
      <c r="E48" s="50"/>
      <c r="F48" s="1" t="s">
        <v>201</v>
      </c>
      <c r="G48" s="13" t="s">
        <v>198</v>
      </c>
      <c r="H48" s="13">
        <f>VLOOKUP(G48,List!B:C,2,0)</f>
        <v>246</v>
      </c>
      <c r="I48" s="12"/>
      <c r="K48" s="1" t="str">
        <f>VLOOKUP(G48,List!B:E,4,0)</f>
        <v>dcsm-MC_ENA_MDP.cps</v>
      </c>
      <c r="L48" s="60">
        <f>VLOOKUP(G48,List!B:G,6,0)</f>
        <v>21</v>
      </c>
    </row>
    <row r="49" spans="1:12" x14ac:dyDescent="0.45">
      <c r="A49" s="23"/>
      <c r="B49" s="24"/>
      <c r="C49" s="8">
        <f t="shared" si="2"/>
        <v>44183.18956018523</v>
      </c>
      <c r="D49" s="8">
        <f t="shared" si="7"/>
        <v>44183.195451388936</v>
      </c>
      <c r="E49" s="50"/>
      <c r="F49" s="40" t="s">
        <v>13</v>
      </c>
      <c r="G49" s="20" t="s">
        <v>214</v>
      </c>
      <c r="H49" s="13">
        <f>VLOOKUP(G49,List!B:C,2,0)</f>
        <v>509</v>
      </c>
      <c r="I49" s="12"/>
      <c r="K49" s="1" t="str">
        <f>VLOOKUP(G49,List!B:E,4,0)</f>
        <v>dcsm-EF_MDP_ON.cps</v>
      </c>
      <c r="L49" s="60">
        <f>VLOOKUP(G49,List!B:G,6,0)</f>
        <v>11</v>
      </c>
    </row>
    <row r="50" spans="1:12" x14ac:dyDescent="0.45">
      <c r="A50" s="23"/>
      <c r="B50" s="24"/>
      <c r="C50" s="8">
        <f t="shared" si="2"/>
        <v>44183.195451388936</v>
      </c>
      <c r="D50" s="51">
        <f t="shared" si="7"/>
        <v>44183.204340277822</v>
      </c>
      <c r="E50" s="57" t="s">
        <v>225</v>
      </c>
      <c r="F50" s="40"/>
      <c r="G50" s="13" t="s">
        <v>211</v>
      </c>
      <c r="H50" s="13">
        <f>VLOOKUP(G50,List!B:C,2,0)</f>
        <v>768</v>
      </c>
      <c r="I50" s="12"/>
      <c r="K50" s="1" t="str">
        <f>VLOOKUP(G50,List!B:E,4,0)</f>
        <v>dcsm-MSASI_dark_CO_sequence1.cps</v>
      </c>
      <c r="L50" s="60">
        <f>VLOOKUP(G50,List!B:G,6,0)</f>
        <v>11</v>
      </c>
    </row>
    <row r="51" spans="1:12" x14ac:dyDescent="0.45">
      <c r="A51" s="23"/>
      <c r="B51" s="24"/>
      <c r="C51" s="8">
        <f t="shared" si="2"/>
        <v>44183.204340277822</v>
      </c>
      <c r="D51" s="51">
        <f t="shared" si="7"/>
        <v>44183.428379629673</v>
      </c>
      <c r="E51" s="58"/>
      <c r="F51" s="40"/>
      <c r="G51" s="13" t="s">
        <v>227</v>
      </c>
      <c r="H51" s="13">
        <f>VLOOKUP(G51,List!B:C,2,0)</f>
        <v>19357</v>
      </c>
      <c r="I51" s="12"/>
      <c r="K51" s="1"/>
      <c r="L51" s="60"/>
    </row>
    <row r="52" spans="1:12" x14ac:dyDescent="0.45">
      <c r="A52" s="23"/>
      <c r="B52" s="24"/>
      <c r="C52" s="8">
        <f t="shared" si="2"/>
        <v>44183.428379629673</v>
      </c>
      <c r="D52" s="51">
        <f t="shared" ref="D52" si="8">C52+H52/3600/24</f>
        <v>44183.654050925972</v>
      </c>
      <c r="E52" s="59"/>
      <c r="F52" s="40"/>
      <c r="G52" s="13" t="s">
        <v>212</v>
      </c>
      <c r="H52" s="13">
        <f>VLOOKUP(G52,List!B:C,2,0)</f>
        <v>19498</v>
      </c>
      <c r="I52" s="12"/>
      <c r="K52" s="1" t="str">
        <f>VLOOKUP(G52,List!B:E,4,0)</f>
        <v>dcsm-MSASI_dark_CO_sequence2.cps</v>
      </c>
      <c r="L52" s="60">
        <f>VLOOKUP(G52,List!B:G,6,0)</f>
        <v>55</v>
      </c>
    </row>
    <row r="53" spans="1:12" x14ac:dyDescent="0.45">
      <c r="A53" s="23"/>
      <c r="B53" s="24"/>
      <c r="C53" s="38">
        <f>D53-H53/3600/24</f>
        <v>44183.654050925928</v>
      </c>
      <c r="D53" s="8">
        <f>C54</f>
        <v>44183.683564814819</v>
      </c>
      <c r="E53" s="13" t="s">
        <v>209</v>
      </c>
      <c r="F53" s="40"/>
      <c r="G53" s="32" t="s">
        <v>204</v>
      </c>
      <c r="H53" s="13">
        <f>VLOOKUP(G53,List!B:C,2,0)</f>
        <v>2550</v>
      </c>
      <c r="I53" s="12"/>
      <c r="K53" s="1" t="str">
        <f>VLOOKUP(G53,List!B:E,4,0)</f>
        <v>dcsm-MEA2_MEM_DMP.cps</v>
      </c>
      <c r="L53" s="60">
        <f>VLOOKUP(G53,List!B:G,6,0)</f>
        <v>36</v>
      </c>
    </row>
    <row r="54" spans="1:12" x14ac:dyDescent="0.45">
      <c r="A54" s="23"/>
      <c r="B54" s="24"/>
      <c r="C54" s="8">
        <f>D54-H54/3600/24</f>
        <v>44183.683564814819</v>
      </c>
      <c r="D54" s="8">
        <f>C55</f>
        <v>44183.684953703705</v>
      </c>
      <c r="E54" s="1"/>
      <c r="F54" s="17" t="s">
        <v>11</v>
      </c>
      <c r="G54" s="7" t="s">
        <v>215</v>
      </c>
      <c r="H54" s="13">
        <f>VLOOKUP(G54,List!B:C,2,0)</f>
        <v>120</v>
      </c>
      <c r="I54" s="12"/>
      <c r="K54" s="1" t="str">
        <f>VLOOKUP(G54,List!B:E,4,0)</f>
        <v>dcsm-EF_MDP_POWEROFF.cps</v>
      </c>
      <c r="L54" s="60">
        <f>VLOOKUP(G54,List!B:G,6,0)</f>
        <v>3</v>
      </c>
    </row>
    <row r="55" spans="1:12" x14ac:dyDescent="0.45">
      <c r="A55" s="25"/>
      <c r="B55" s="26"/>
      <c r="C55" s="8">
        <f>D55-H55/3600/24</f>
        <v>44183.684953703705</v>
      </c>
      <c r="D55" s="8">
        <f>C4</f>
        <v>44183.6875</v>
      </c>
      <c r="E55" s="19"/>
      <c r="F55" s="40" t="s">
        <v>9</v>
      </c>
      <c r="G55" s="1" t="s">
        <v>216</v>
      </c>
      <c r="H55" s="13">
        <f>VLOOKUP(G55,List!B:C,2,0)</f>
        <v>220</v>
      </c>
      <c r="I55" s="12"/>
      <c r="K55" s="1" t="str">
        <f>VLOOKUP(G55,List!B:E,4,0)</f>
        <v>dcsm-EF_BUS_MONI_OFF.cps</v>
      </c>
      <c r="L55" s="60">
        <f>VLOOKUP(G55,List!B:G,6,0)</f>
        <v>5</v>
      </c>
    </row>
  </sheetData>
  <mergeCells count="4">
    <mergeCell ref="A5:B5"/>
    <mergeCell ref="C5:D5"/>
    <mergeCell ref="F10:F18"/>
    <mergeCell ref="E50:E52"/>
  </mergeCells>
  <phoneticPr fontId="1"/>
  <pageMargins left="0" right="0" top="0.74803149606299213" bottom="0.74803149606299213" header="0.31496062992125984" footer="0.31496062992125984"/>
  <pageSetup paperSize="8" scale="56" fitToHeight="0" orientation="portrait" horizontalDpi="4294967294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938FE7D02C6B442BA8C924350FFAED0" ma:contentTypeVersion="12" ma:contentTypeDescription="Create a new document." ma:contentTypeScope="" ma:versionID="37a396f1c52a2d6b8307074cb643ad5c">
  <xsd:schema xmlns:xsd="http://www.w3.org/2001/XMLSchema" xmlns:xs="http://www.w3.org/2001/XMLSchema" xmlns:p="http://schemas.microsoft.com/office/2006/metadata/properties" xmlns:ns3="9450253f-3931-4ea5-b81b-ae80eb4aa14d" xmlns:ns4="45b0a374-d0e6-48aa-a468-57e6d5befa65" targetNamespace="http://schemas.microsoft.com/office/2006/metadata/properties" ma:root="true" ma:fieldsID="048a90a7be210e0ac32f26f01f11f006" ns3:_="" ns4:_="">
    <xsd:import namespace="9450253f-3931-4ea5-b81b-ae80eb4aa14d"/>
    <xsd:import namespace="45b0a374-d0e6-48aa-a468-57e6d5befa65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4:MediaServiceMetadata" minOccurs="0"/>
                <xsd:element ref="ns4:MediaServiceFastMetadata" minOccurs="0"/>
                <xsd:element ref="ns3:SharedWithDetails" minOccurs="0"/>
                <xsd:element ref="ns3:SharingHintHash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OCR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50253f-3931-4ea5-b81b-ae80eb4aa14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b0a374-d0e6-48aa-a468-57e6d5befa6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5DEBC00-3585-4F67-A34D-E683E4296BD2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2C44F8AD-6308-4765-A54A-4E4460CDEDF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9EB4899-9C34-45D7-B30A-EFFA176C294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450253f-3931-4ea5-b81b-ae80eb4aa14d"/>
    <ds:schemaRef ds:uri="45b0a374-d0e6-48aa-a468-57e6d5befa6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Sheet1</vt:lpstr>
      <vt:lpstr>確認事項</vt:lpstr>
      <vt:lpstr>List</vt:lpstr>
      <vt:lpstr>Cruise_CheckOut_20201217</vt:lpstr>
      <vt:lpstr>Cruise_CheckOut_20201217!Print_Area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arare-pc4</dc:creator>
  <cp:lastModifiedBy>山下 美和子</cp:lastModifiedBy>
  <cp:lastPrinted>2020-11-20T03:52:02Z</cp:lastPrinted>
  <dcterms:created xsi:type="dcterms:W3CDTF">2020-10-28T06:57:15Z</dcterms:created>
  <dcterms:modified xsi:type="dcterms:W3CDTF">2020-11-20T04:07:33Z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0x010100A938FE7D02C6B442BA8C924350FFAED0</vt:lpwstr>
  </property>
</Properties>
</file>