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re\Documents\work\MMO\CRF\観測_202106\"/>
    </mc:Choice>
  </mc:AlternateContent>
  <xr:revisionPtr revIDLastSave="0" documentId="8_{B5964CCC-6786-4DDB-B2EA-5F22373955FE}" xr6:coauthVersionLast="45" xr6:coauthVersionMax="45" xr10:uidLastSave="{00000000-0000-0000-0000-000000000000}"/>
  <bookViews>
    <workbookView xWindow="21615" yWindow="-16605" windowWidth="18690" windowHeight="13800" firstSheet="3" activeTab="6" xr2:uid="{00000000-000D-0000-FFFF-FFFF00000000}"/>
  </bookViews>
  <sheets>
    <sheet name="確認事項" sheetId="7" r:id="rId1"/>
    <sheet name="List" sheetId="5" r:id="rId2"/>
    <sheet name="wheel offloading" sheetId="21" r:id="rId3"/>
    <sheet name="2021_6_12-16" sheetId="22" r:id="rId4"/>
    <sheet name="2021_6_18-21" sheetId="26" r:id="rId5"/>
    <sheet name="2021_6_25-27" sheetId="27" r:id="rId6"/>
    <sheet name="2021_6_28-07_01" sheetId="28" r:id="rId7"/>
  </sheets>
  <definedNames>
    <definedName name="_xlnm._FilterDatabase" localSheetId="1" hidden="1">List!$B$1:$B$52</definedName>
    <definedName name="_xlnm.Print_Area" localSheetId="3">'2021_6_12-16'!$A$1:$I$32</definedName>
    <definedName name="_xlnm.Print_Area" localSheetId="4">'2021_6_18-21'!$A$1:$I$65</definedName>
    <definedName name="_xlnm.Print_Area" localSheetId="5">'2021_6_25-27'!$A$1:$I$55</definedName>
    <definedName name="_xlnm.Print_Area" localSheetId="6">'2021_6_28-07_01'!$A$1:$I$55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8" l="1"/>
  <c r="K46" i="28" l="1"/>
  <c r="U19" i="28" l="1"/>
  <c r="U27" i="28"/>
  <c r="U35" i="28"/>
  <c r="U43" i="28"/>
  <c r="L47" i="28"/>
  <c r="L48" i="28"/>
  <c r="L49" i="28"/>
  <c r="L50" i="28"/>
  <c r="L51" i="28"/>
  <c r="L52" i="28"/>
  <c r="L53" i="28"/>
  <c r="K53" i="28"/>
  <c r="U53" i="28" s="1"/>
  <c r="H53" i="28"/>
  <c r="K52" i="28"/>
  <c r="U52" i="28" s="1"/>
  <c r="H52" i="28"/>
  <c r="K51" i="28"/>
  <c r="U51" i="28" s="1"/>
  <c r="H51" i="28"/>
  <c r="K50" i="28"/>
  <c r="U50" i="28" s="1"/>
  <c r="H50" i="28"/>
  <c r="K49" i="28"/>
  <c r="U49" i="28" s="1"/>
  <c r="H49" i="28"/>
  <c r="K48" i="28"/>
  <c r="U48" i="28" s="1"/>
  <c r="H48" i="28"/>
  <c r="K47" i="28"/>
  <c r="U47" i="28" s="1"/>
  <c r="H47" i="28"/>
  <c r="L14" i="28" l="1"/>
  <c r="L15" i="28"/>
  <c r="K14" i="28"/>
  <c r="U14" i="28" s="1"/>
  <c r="K15" i="28"/>
  <c r="U15" i="28" s="1"/>
  <c r="H14" i="28"/>
  <c r="H15" i="28"/>
  <c r="U19" i="27" l="1"/>
  <c r="U27" i="27"/>
  <c r="U35" i="27"/>
  <c r="U43" i="27"/>
  <c r="L47" i="27" l="1"/>
  <c r="L48" i="27"/>
  <c r="L49" i="27"/>
  <c r="L50" i="27"/>
  <c r="L51" i="27"/>
  <c r="H47" i="27"/>
  <c r="H48" i="27"/>
  <c r="H49" i="27"/>
  <c r="H50" i="27"/>
  <c r="K49" i="27"/>
  <c r="U49" i="27" s="1"/>
  <c r="K50" i="27"/>
  <c r="U50" i="27" s="1"/>
  <c r="K47" i="27"/>
  <c r="U47" i="27" s="1"/>
  <c r="K48" i="27"/>
  <c r="U48" i="27" s="1"/>
  <c r="H51" i="27"/>
  <c r="K51" i="27"/>
  <c r="U51" i="27" s="1"/>
  <c r="H52" i="27"/>
  <c r="K52" i="27"/>
  <c r="U52" i="27" s="1"/>
  <c r="L52" i="27"/>
  <c r="H53" i="27"/>
  <c r="K53" i="27"/>
  <c r="U53" i="27" s="1"/>
  <c r="L53" i="27"/>
  <c r="L22" i="28" l="1"/>
  <c r="K22" i="28"/>
  <c r="U22" i="28" s="1"/>
  <c r="H22" i="28"/>
  <c r="L21" i="28"/>
  <c r="K21" i="28"/>
  <c r="U21" i="28" s="1"/>
  <c r="H21" i="28"/>
  <c r="L20" i="28"/>
  <c r="K20" i="28"/>
  <c r="U20" i="28" s="1"/>
  <c r="H20" i="28"/>
  <c r="L18" i="28"/>
  <c r="K18" i="28"/>
  <c r="U18" i="28" s="1"/>
  <c r="H18" i="28"/>
  <c r="L17" i="28"/>
  <c r="K17" i="28"/>
  <c r="U17" i="28" s="1"/>
  <c r="H17" i="28"/>
  <c r="L16" i="28"/>
  <c r="K16" i="28"/>
  <c r="U16" i="28" s="1"/>
  <c r="H16" i="28"/>
  <c r="C5" i="28"/>
  <c r="C4" i="28"/>
  <c r="C3" i="28"/>
  <c r="C2" i="28"/>
  <c r="L22" i="27"/>
  <c r="K22" i="27"/>
  <c r="U22" i="27" s="1"/>
  <c r="H22" i="27"/>
  <c r="L21" i="27"/>
  <c r="K21" i="27"/>
  <c r="U21" i="27" s="1"/>
  <c r="H21" i="27"/>
  <c r="L20" i="27"/>
  <c r="K20" i="27"/>
  <c r="U20" i="27" s="1"/>
  <c r="H20" i="27"/>
  <c r="L18" i="27"/>
  <c r="K18" i="27"/>
  <c r="U18" i="27" s="1"/>
  <c r="H18" i="27"/>
  <c r="L17" i="27"/>
  <c r="K17" i="27"/>
  <c r="U17" i="27" s="1"/>
  <c r="H17" i="27"/>
  <c r="L16" i="27"/>
  <c r="K16" i="27"/>
  <c r="U16" i="27" s="1"/>
  <c r="H16" i="27"/>
  <c r="C5" i="27"/>
  <c r="C4" i="27"/>
  <c r="C3" i="27"/>
  <c r="C2" i="27"/>
  <c r="U21" i="26" l="1"/>
  <c r="U29" i="26"/>
  <c r="U37" i="26"/>
  <c r="U45" i="26"/>
  <c r="U53" i="26"/>
  <c r="C11" i="26"/>
  <c r="U28" i="22" l="1"/>
  <c r="U36" i="22"/>
  <c r="U44" i="22"/>
  <c r="H3" i="21"/>
  <c r="N3" i="21" s="1"/>
  <c r="H5" i="21"/>
  <c r="H7" i="21"/>
  <c r="H9" i="21"/>
  <c r="H11" i="21"/>
  <c r="H13" i="21"/>
  <c r="H15" i="21"/>
  <c r="H17" i="21"/>
  <c r="H19" i="21"/>
  <c r="H21" i="21"/>
  <c r="H23" i="21"/>
  <c r="H25" i="21"/>
  <c r="H27" i="21"/>
  <c r="H29" i="21"/>
  <c r="H31" i="21"/>
  <c r="H33" i="21"/>
  <c r="H35" i="21"/>
  <c r="H37" i="21"/>
  <c r="H39" i="21"/>
  <c r="H41" i="21"/>
  <c r="H43" i="21"/>
  <c r="H45" i="21"/>
  <c r="H47" i="21"/>
  <c r="E64" i="26" l="1"/>
  <c r="E49" i="26"/>
  <c r="L56" i="26"/>
  <c r="K56" i="26"/>
  <c r="U56" i="26" s="1"/>
  <c r="H56" i="26"/>
  <c r="L55" i="26"/>
  <c r="K55" i="26"/>
  <c r="U55" i="26" s="1"/>
  <c r="H55" i="26"/>
  <c r="L54" i="26"/>
  <c r="K54" i="26"/>
  <c r="U54" i="26" s="1"/>
  <c r="H54" i="26"/>
  <c r="L52" i="26"/>
  <c r="K52" i="26"/>
  <c r="U52" i="26" s="1"/>
  <c r="H52" i="26"/>
  <c r="L51" i="26"/>
  <c r="K51" i="26"/>
  <c r="U51" i="26" s="1"/>
  <c r="H51" i="26"/>
  <c r="L50" i="26"/>
  <c r="K50" i="26"/>
  <c r="U50" i="26" s="1"/>
  <c r="H50" i="26"/>
  <c r="E53" i="22" l="1"/>
  <c r="C8" i="26" l="1"/>
  <c r="C64" i="26" s="1"/>
  <c r="D64" i="26" s="1"/>
  <c r="E41" i="26"/>
  <c r="L48" i="26"/>
  <c r="K48" i="26"/>
  <c r="U48" i="26" s="1"/>
  <c r="H48" i="26"/>
  <c r="L47" i="26"/>
  <c r="K47" i="26"/>
  <c r="U47" i="26" s="1"/>
  <c r="H47" i="26"/>
  <c r="L46" i="26"/>
  <c r="K46" i="26"/>
  <c r="U46" i="26" s="1"/>
  <c r="H46" i="26"/>
  <c r="L44" i="26"/>
  <c r="K44" i="26"/>
  <c r="U44" i="26" s="1"/>
  <c r="H44" i="26"/>
  <c r="L43" i="26"/>
  <c r="K43" i="26"/>
  <c r="U43" i="26" s="1"/>
  <c r="H43" i="26"/>
  <c r="L42" i="26"/>
  <c r="K42" i="26"/>
  <c r="U42" i="26" s="1"/>
  <c r="H42" i="26"/>
  <c r="C7" i="26"/>
  <c r="L24" i="26"/>
  <c r="K24" i="26"/>
  <c r="U24" i="26" s="1"/>
  <c r="H24" i="26"/>
  <c r="L23" i="26"/>
  <c r="K23" i="26"/>
  <c r="U23" i="26" s="1"/>
  <c r="H23" i="26"/>
  <c r="L22" i="26"/>
  <c r="K22" i="26"/>
  <c r="U22" i="26" s="1"/>
  <c r="H22" i="26"/>
  <c r="L20" i="26"/>
  <c r="K20" i="26"/>
  <c r="U20" i="26" s="1"/>
  <c r="H20" i="26"/>
  <c r="L19" i="26"/>
  <c r="K19" i="26"/>
  <c r="U19" i="26" s="1"/>
  <c r="H19" i="26"/>
  <c r="L18" i="26"/>
  <c r="K18" i="26"/>
  <c r="U18" i="26" s="1"/>
  <c r="H18" i="26"/>
  <c r="L51" i="22"/>
  <c r="K51" i="22"/>
  <c r="U51" i="22" s="1"/>
  <c r="H51" i="22"/>
  <c r="L50" i="22"/>
  <c r="K50" i="22"/>
  <c r="U50" i="22" s="1"/>
  <c r="H50" i="22"/>
  <c r="L49" i="22"/>
  <c r="K49" i="22"/>
  <c r="U49" i="22" s="1"/>
  <c r="H49" i="22"/>
  <c r="L48" i="22"/>
  <c r="K48" i="22"/>
  <c r="U48" i="22" s="1"/>
  <c r="H48" i="22"/>
  <c r="L52" i="22"/>
  <c r="K52" i="22"/>
  <c r="U52" i="22" s="1"/>
  <c r="H52" i="22"/>
  <c r="L47" i="22"/>
  <c r="K47" i="22"/>
  <c r="U47" i="22" s="1"/>
  <c r="H47" i="22"/>
  <c r="L46" i="22"/>
  <c r="K46" i="22"/>
  <c r="U46" i="22" s="1"/>
  <c r="H46" i="22"/>
  <c r="L45" i="22"/>
  <c r="K45" i="22"/>
  <c r="U45" i="22" s="1"/>
  <c r="H45" i="22"/>
  <c r="L43" i="22"/>
  <c r="K43" i="22"/>
  <c r="U43" i="22" s="1"/>
  <c r="H43" i="22"/>
  <c r="L42" i="22"/>
  <c r="K42" i="22"/>
  <c r="U42" i="22" s="1"/>
  <c r="H42" i="22"/>
  <c r="L41" i="22"/>
  <c r="K41" i="22"/>
  <c r="U41" i="22" s="1"/>
  <c r="H41" i="22"/>
  <c r="C7" i="22"/>
  <c r="E40" i="22"/>
  <c r="L39" i="22"/>
  <c r="K39" i="22"/>
  <c r="U39" i="22" s="1"/>
  <c r="H39" i="22"/>
  <c r="L38" i="22"/>
  <c r="K38" i="22"/>
  <c r="U38" i="22" s="1"/>
  <c r="H38" i="22"/>
  <c r="L37" i="22"/>
  <c r="K37" i="22"/>
  <c r="U37" i="22" s="1"/>
  <c r="H37" i="22"/>
  <c r="L35" i="22"/>
  <c r="K35" i="22"/>
  <c r="U35" i="22" s="1"/>
  <c r="H35" i="22"/>
  <c r="L34" i="22"/>
  <c r="K34" i="22"/>
  <c r="U34" i="22" s="1"/>
  <c r="H34" i="22"/>
  <c r="L33" i="22"/>
  <c r="K33" i="22"/>
  <c r="U33" i="22" s="1"/>
  <c r="H33" i="22"/>
  <c r="D48" i="21"/>
  <c r="H48" i="21" s="1"/>
  <c r="D46" i="21"/>
  <c r="H46" i="21" s="1"/>
  <c r="D44" i="21"/>
  <c r="H44" i="21" s="1"/>
  <c r="D42" i="21"/>
  <c r="H42" i="21" s="1"/>
  <c r="D40" i="21"/>
  <c r="H40" i="21" s="1"/>
  <c r="C49" i="26" l="1"/>
  <c r="D48" i="26" s="1"/>
  <c r="L14" i="27"/>
  <c r="K14" i="27"/>
  <c r="U14" i="27" s="1"/>
  <c r="H14" i="27"/>
  <c r="L13" i="27"/>
  <c r="K13" i="27"/>
  <c r="U13" i="27" s="1"/>
  <c r="H13" i="27"/>
  <c r="E33" i="26" l="1"/>
  <c r="E25" i="26"/>
  <c r="L59" i="26"/>
  <c r="K59" i="26"/>
  <c r="U59" i="26" s="1"/>
  <c r="H59" i="26"/>
  <c r="H63" i="26"/>
  <c r="H62" i="26"/>
  <c r="H61" i="26"/>
  <c r="H60" i="26"/>
  <c r="H58" i="26"/>
  <c r="H57" i="26"/>
  <c r="L63" i="26"/>
  <c r="L62" i="26"/>
  <c r="L61" i="26"/>
  <c r="L60" i="26"/>
  <c r="L58" i="26"/>
  <c r="L57" i="26"/>
  <c r="L40" i="26"/>
  <c r="L39" i="26"/>
  <c r="L38" i="26"/>
  <c r="K63" i="26"/>
  <c r="U63" i="26" s="1"/>
  <c r="K62" i="26"/>
  <c r="U62" i="26" s="1"/>
  <c r="K61" i="26"/>
  <c r="U61" i="26" s="1"/>
  <c r="K60" i="26"/>
  <c r="U60" i="26" s="1"/>
  <c r="K58" i="26"/>
  <c r="U58" i="26" s="1"/>
  <c r="K57" i="26"/>
  <c r="U57" i="26" s="1"/>
  <c r="K40" i="26"/>
  <c r="U40" i="26" s="1"/>
  <c r="K39" i="26"/>
  <c r="U39" i="26" s="1"/>
  <c r="K38" i="26"/>
  <c r="U38" i="26" s="1"/>
  <c r="L16" i="26"/>
  <c r="K16" i="26"/>
  <c r="U16" i="26" s="1"/>
  <c r="H16" i="26"/>
  <c r="L15" i="26"/>
  <c r="K15" i="26"/>
  <c r="U15" i="26" s="1"/>
  <c r="H15" i="26"/>
  <c r="C54" i="28" l="1"/>
  <c r="D53" i="28" s="1"/>
  <c r="C53" i="28" s="1"/>
  <c r="D52" i="28" s="1"/>
  <c r="C52" i="28" s="1"/>
  <c r="D51" i="28" s="1"/>
  <c r="C51" i="28" s="1"/>
  <c r="D50" i="28" s="1"/>
  <c r="C50" i="28" s="1"/>
  <c r="D49" i="28" s="1"/>
  <c r="C49" i="28" s="1"/>
  <c r="D48" i="28" s="1"/>
  <c r="C48" i="28" s="1"/>
  <c r="D47" i="28" s="1"/>
  <c r="C47" i="28" s="1"/>
  <c r="D46" i="28" s="1"/>
  <c r="C39" i="28"/>
  <c r="C31" i="28"/>
  <c r="C23" i="28"/>
  <c r="D38" i="21"/>
  <c r="H38" i="21" s="1"/>
  <c r="G54" i="28"/>
  <c r="E54" i="28"/>
  <c r="L46" i="28"/>
  <c r="U46" i="28"/>
  <c r="H46" i="28"/>
  <c r="L45" i="28"/>
  <c r="K45" i="28"/>
  <c r="U45" i="28" s="1"/>
  <c r="H45" i="28"/>
  <c r="L44" i="28"/>
  <c r="K44" i="28"/>
  <c r="U44" i="28" s="1"/>
  <c r="H44" i="28"/>
  <c r="L42" i="28"/>
  <c r="K42" i="28"/>
  <c r="U42" i="28" s="1"/>
  <c r="H42" i="28"/>
  <c r="L41" i="28"/>
  <c r="K41" i="28"/>
  <c r="U41" i="28" s="1"/>
  <c r="H41" i="28"/>
  <c r="L40" i="28"/>
  <c r="K40" i="28"/>
  <c r="U40" i="28" s="1"/>
  <c r="H40" i="28"/>
  <c r="E39" i="28"/>
  <c r="L38" i="28"/>
  <c r="K38" i="28"/>
  <c r="U38" i="28" s="1"/>
  <c r="H38" i="28"/>
  <c r="L37" i="28"/>
  <c r="K37" i="28"/>
  <c r="U37" i="28" s="1"/>
  <c r="H37" i="28"/>
  <c r="L36" i="28"/>
  <c r="K36" i="28"/>
  <c r="U36" i="28" s="1"/>
  <c r="H36" i="28"/>
  <c r="L34" i="28"/>
  <c r="K34" i="28"/>
  <c r="U34" i="28" s="1"/>
  <c r="H34" i="28"/>
  <c r="L33" i="28"/>
  <c r="K33" i="28"/>
  <c r="U33" i="28" s="1"/>
  <c r="H33" i="28"/>
  <c r="L32" i="28"/>
  <c r="K32" i="28"/>
  <c r="U32" i="28" s="1"/>
  <c r="H32" i="28"/>
  <c r="E31" i="28"/>
  <c r="L30" i="28"/>
  <c r="K30" i="28"/>
  <c r="U30" i="28" s="1"/>
  <c r="H30" i="28"/>
  <c r="L29" i="28"/>
  <c r="K29" i="28"/>
  <c r="U29" i="28" s="1"/>
  <c r="H29" i="28"/>
  <c r="L28" i="28"/>
  <c r="K28" i="28"/>
  <c r="U28" i="28" s="1"/>
  <c r="H28" i="28"/>
  <c r="L26" i="28"/>
  <c r="K26" i="28"/>
  <c r="U26" i="28" s="1"/>
  <c r="H26" i="28"/>
  <c r="L25" i="28"/>
  <c r="K25" i="28"/>
  <c r="U25" i="28" s="1"/>
  <c r="H25" i="28"/>
  <c r="L24" i="28"/>
  <c r="K24" i="28"/>
  <c r="U24" i="28" s="1"/>
  <c r="H24" i="28"/>
  <c r="E23" i="28"/>
  <c r="L13" i="28"/>
  <c r="K13" i="28"/>
  <c r="U13" i="28" s="1"/>
  <c r="H13" i="28"/>
  <c r="L12" i="28"/>
  <c r="K12" i="28"/>
  <c r="U12" i="28" s="1"/>
  <c r="H12" i="28"/>
  <c r="L11" i="28"/>
  <c r="K11" i="28"/>
  <c r="U11" i="28" s="1"/>
  <c r="H11" i="28"/>
  <c r="L10" i="28"/>
  <c r="K10" i="28"/>
  <c r="U10" i="28" s="1"/>
  <c r="H10" i="28"/>
  <c r="L9" i="28"/>
  <c r="K9" i="28"/>
  <c r="U9" i="28" s="1"/>
  <c r="H9" i="28"/>
  <c r="C9" i="28"/>
  <c r="C6" i="28"/>
  <c r="E54" i="27"/>
  <c r="C54" i="27"/>
  <c r="D32" i="21"/>
  <c r="H32" i="21" s="1"/>
  <c r="D34" i="21"/>
  <c r="H34" i="21" s="1"/>
  <c r="D36" i="21"/>
  <c r="H36" i="21" s="1"/>
  <c r="C39" i="27"/>
  <c r="D39" i="27" s="1"/>
  <c r="C40" i="27" s="1"/>
  <c r="C31" i="27"/>
  <c r="D31" i="27" s="1"/>
  <c r="C32" i="27" s="1"/>
  <c r="C23" i="27"/>
  <c r="D30" i="21"/>
  <c r="H30" i="21" s="1"/>
  <c r="D28" i="21"/>
  <c r="H28" i="21" s="1"/>
  <c r="D26" i="21"/>
  <c r="H26" i="21" s="1"/>
  <c r="D24" i="21"/>
  <c r="H24" i="21" s="1"/>
  <c r="G54" i="27"/>
  <c r="K54" i="27" s="1"/>
  <c r="L46" i="27"/>
  <c r="K46" i="27"/>
  <c r="U46" i="27" s="1"/>
  <c r="H46" i="27"/>
  <c r="L45" i="27"/>
  <c r="K45" i="27"/>
  <c r="U45" i="27" s="1"/>
  <c r="H45" i="27"/>
  <c r="L44" i="27"/>
  <c r="K44" i="27"/>
  <c r="U44" i="27" s="1"/>
  <c r="H44" i="27"/>
  <c r="L42" i="27"/>
  <c r="K42" i="27"/>
  <c r="U42" i="27" s="1"/>
  <c r="H42" i="27"/>
  <c r="L41" i="27"/>
  <c r="K41" i="27"/>
  <c r="U41" i="27" s="1"/>
  <c r="H41" i="27"/>
  <c r="L40" i="27"/>
  <c r="K40" i="27"/>
  <c r="U40" i="27" s="1"/>
  <c r="H40" i="27"/>
  <c r="E39" i="27"/>
  <c r="L38" i="27"/>
  <c r="K38" i="27"/>
  <c r="U38" i="27" s="1"/>
  <c r="H38" i="27"/>
  <c r="L37" i="27"/>
  <c r="K37" i="27"/>
  <c r="U37" i="27" s="1"/>
  <c r="H37" i="27"/>
  <c r="L36" i="27"/>
  <c r="K36" i="27"/>
  <c r="U36" i="27" s="1"/>
  <c r="H36" i="27"/>
  <c r="L34" i="27"/>
  <c r="K34" i="27"/>
  <c r="U34" i="27" s="1"/>
  <c r="H34" i="27"/>
  <c r="L33" i="27"/>
  <c r="K33" i="27"/>
  <c r="U33" i="27" s="1"/>
  <c r="H33" i="27"/>
  <c r="L32" i="27"/>
  <c r="K32" i="27"/>
  <c r="U32" i="27" s="1"/>
  <c r="H32" i="27"/>
  <c r="E31" i="27"/>
  <c r="L30" i="27"/>
  <c r="K30" i="27"/>
  <c r="U30" i="27" s="1"/>
  <c r="H30" i="27"/>
  <c r="L29" i="27"/>
  <c r="K29" i="27"/>
  <c r="U29" i="27" s="1"/>
  <c r="H29" i="27"/>
  <c r="L28" i="27"/>
  <c r="K28" i="27"/>
  <c r="U28" i="27" s="1"/>
  <c r="H28" i="27"/>
  <c r="L26" i="27"/>
  <c r="K26" i="27"/>
  <c r="U26" i="27" s="1"/>
  <c r="H26" i="27"/>
  <c r="L25" i="27"/>
  <c r="K25" i="27"/>
  <c r="U25" i="27" s="1"/>
  <c r="H25" i="27"/>
  <c r="L24" i="27"/>
  <c r="K24" i="27"/>
  <c r="U24" i="27" s="1"/>
  <c r="H24" i="27"/>
  <c r="E23" i="27"/>
  <c r="L15" i="27"/>
  <c r="K15" i="27"/>
  <c r="U15" i="27" s="1"/>
  <c r="H15" i="27"/>
  <c r="L12" i="27"/>
  <c r="K12" i="27"/>
  <c r="U12" i="27" s="1"/>
  <c r="H12" i="27"/>
  <c r="L11" i="27"/>
  <c r="K11" i="27"/>
  <c r="U11" i="27" s="1"/>
  <c r="H11" i="27"/>
  <c r="L10" i="27"/>
  <c r="K10" i="27"/>
  <c r="U10" i="27" s="1"/>
  <c r="H10" i="27"/>
  <c r="L9" i="27"/>
  <c r="K9" i="27"/>
  <c r="U9" i="27" s="1"/>
  <c r="H9" i="27"/>
  <c r="C9" i="27"/>
  <c r="C6" i="27"/>
  <c r="K54" i="28" l="1"/>
  <c r="U54" i="28" s="1"/>
  <c r="D53" i="27"/>
  <c r="C53" i="27" s="1"/>
  <c r="D9" i="28"/>
  <c r="D10" i="28" s="1"/>
  <c r="C11" i="28" s="1"/>
  <c r="D11" i="28" s="1"/>
  <c r="C12" i="28" s="1"/>
  <c r="D12" i="28" s="1"/>
  <c r="C13" i="28" s="1"/>
  <c r="D13" i="28" s="1"/>
  <c r="D23" i="28"/>
  <c r="C24" i="28" s="1"/>
  <c r="D22" i="28"/>
  <c r="C22" i="28" s="1"/>
  <c r="D21" i="28" s="1"/>
  <c r="C21" i="28" s="1"/>
  <c r="D20" i="28" s="1"/>
  <c r="C20" i="28" s="1"/>
  <c r="D19" i="28" s="1"/>
  <c r="D9" i="27"/>
  <c r="D23" i="27"/>
  <c r="C24" i="27" s="1"/>
  <c r="D22" i="27"/>
  <c r="C22" i="27" s="1"/>
  <c r="D21" i="27" s="1"/>
  <c r="C21" i="27" s="1"/>
  <c r="D20" i="27" s="1"/>
  <c r="C20" i="27" s="1"/>
  <c r="D19" i="27" s="1"/>
  <c r="L7" i="28"/>
  <c r="L2" i="28" s="1"/>
  <c r="D31" i="28"/>
  <c r="C32" i="28" s="1"/>
  <c r="D30" i="28"/>
  <c r="C30" i="28" s="1"/>
  <c r="D29" i="28" s="1"/>
  <c r="C29" i="28" s="1"/>
  <c r="D28" i="28" s="1"/>
  <c r="C28" i="28" s="1"/>
  <c r="D27" i="28" s="1"/>
  <c r="D38" i="28"/>
  <c r="C38" i="28" s="1"/>
  <c r="D37" i="28" s="1"/>
  <c r="C37" i="28" s="1"/>
  <c r="D36" i="28" s="1"/>
  <c r="C36" i="28" s="1"/>
  <c r="D35" i="28" s="1"/>
  <c r="D39" i="28"/>
  <c r="C40" i="28" s="1"/>
  <c r="D54" i="28"/>
  <c r="L7" i="27"/>
  <c r="L2" i="27" s="1"/>
  <c r="D38" i="27"/>
  <c r="C38" i="27" s="1"/>
  <c r="D37" i="27" s="1"/>
  <c r="C37" i="27" s="1"/>
  <c r="D36" i="27" s="1"/>
  <c r="C36" i="27" s="1"/>
  <c r="D35" i="27" s="1"/>
  <c r="D40" i="27"/>
  <c r="C41" i="27" s="1"/>
  <c r="D41" i="27" s="1"/>
  <c r="C42" i="27" s="1"/>
  <c r="D42" i="27" s="1"/>
  <c r="C43" i="27" s="1"/>
  <c r="D32" i="27"/>
  <c r="C33" i="27" s="1"/>
  <c r="D33" i="27" s="1"/>
  <c r="C34" i="27" s="1"/>
  <c r="D34" i="27" s="1"/>
  <c r="C35" i="27" s="1"/>
  <c r="D54" i="27"/>
  <c r="D30" i="27"/>
  <c r="C30" i="27" s="1"/>
  <c r="D29" i="27" s="1"/>
  <c r="C29" i="27" s="1"/>
  <c r="D28" i="27" s="1"/>
  <c r="C28" i="27" s="1"/>
  <c r="D27" i="27" s="1"/>
  <c r="G39" i="28" l="1"/>
  <c r="C14" i="28"/>
  <c r="D14" i="28" s="1"/>
  <c r="C15" i="28" s="1"/>
  <c r="D15" i="28" s="1"/>
  <c r="C16" i="28" s="1"/>
  <c r="D16" i="28" s="1"/>
  <c r="C17" i="28" s="1"/>
  <c r="D17" i="28" s="1"/>
  <c r="C18" i="28" s="1"/>
  <c r="D18" i="28" s="1"/>
  <c r="C19" i="28" s="1"/>
  <c r="H19" i="28" s="1"/>
  <c r="I19" i="28" s="1"/>
  <c r="D24" i="28"/>
  <c r="C25" i="28" s="1"/>
  <c r="D25" i="28" s="1"/>
  <c r="C26" i="28" s="1"/>
  <c r="D26" i="28" s="1"/>
  <c r="C27" i="28" s="1"/>
  <c r="H27" i="28" s="1"/>
  <c r="I27" i="28" s="1"/>
  <c r="G23" i="28"/>
  <c r="K23" i="28" s="1"/>
  <c r="U23" i="28" s="1"/>
  <c r="D24" i="27"/>
  <c r="C25" i="27" s="1"/>
  <c r="D25" i="27" s="1"/>
  <c r="C26" i="27" s="1"/>
  <c r="D26" i="27" s="1"/>
  <c r="C27" i="27" s="1"/>
  <c r="H27" i="27" s="1"/>
  <c r="I27" i="27" s="1"/>
  <c r="G23" i="27"/>
  <c r="D52" i="27"/>
  <c r="C52" i="27" s="1"/>
  <c r="D51" i="27" s="1"/>
  <c r="C51" i="27" s="1"/>
  <c r="C10" i="27"/>
  <c r="D10" i="27" s="1"/>
  <c r="C11" i="27" s="1"/>
  <c r="D11" i="27" s="1"/>
  <c r="C14" i="27" s="1"/>
  <c r="D14" i="27" s="1"/>
  <c r="C46" i="28"/>
  <c r="D45" i="28" s="1"/>
  <c r="C45" i="28" s="1"/>
  <c r="D44" i="28" s="1"/>
  <c r="C44" i="28" s="1"/>
  <c r="D43" i="28" s="1"/>
  <c r="D40" i="28"/>
  <c r="C41" i="28" s="1"/>
  <c r="D41" i="28" s="1"/>
  <c r="C42" i="28" s="1"/>
  <c r="D42" i="28" s="1"/>
  <c r="C43" i="28" s="1"/>
  <c r="D32" i="28"/>
  <c r="C33" i="28" s="1"/>
  <c r="D33" i="28" s="1"/>
  <c r="C34" i="28" s="1"/>
  <c r="D34" i="28" s="1"/>
  <c r="C35" i="28" s="1"/>
  <c r="H35" i="28" s="1"/>
  <c r="I35" i="28" s="1"/>
  <c r="G31" i="28"/>
  <c r="H35" i="27"/>
  <c r="I35" i="27" s="1"/>
  <c r="G39" i="27"/>
  <c r="G31" i="27"/>
  <c r="L36" i="26"/>
  <c r="K36" i="26"/>
  <c r="U36" i="26" s="1"/>
  <c r="H36" i="26"/>
  <c r="L35" i="26"/>
  <c r="K35" i="26"/>
  <c r="U35" i="26" s="1"/>
  <c r="H35" i="26"/>
  <c r="L34" i="26"/>
  <c r="K34" i="26"/>
  <c r="U34" i="26" s="1"/>
  <c r="H34" i="26"/>
  <c r="C6" i="26"/>
  <c r="D22" i="21"/>
  <c r="H22" i="21" s="1"/>
  <c r="C5" i="26"/>
  <c r="C4" i="26"/>
  <c r="C25" i="26" s="1"/>
  <c r="D24" i="26" s="1"/>
  <c r="C24" i="26" s="1"/>
  <c r="D23" i="26" s="1"/>
  <c r="C23" i="26" s="1"/>
  <c r="D22" i="26" s="1"/>
  <c r="C22" i="26" s="1"/>
  <c r="D21" i="26" s="1"/>
  <c r="C3" i="26"/>
  <c r="C2" i="26"/>
  <c r="G64" i="26"/>
  <c r="K64" i="26" s="1"/>
  <c r="H40" i="26"/>
  <c r="H39" i="26"/>
  <c r="H38" i="26"/>
  <c r="L32" i="26"/>
  <c r="K32" i="26"/>
  <c r="U32" i="26" s="1"/>
  <c r="H32" i="26"/>
  <c r="L31" i="26"/>
  <c r="K31" i="26"/>
  <c r="U31" i="26" s="1"/>
  <c r="H31" i="26"/>
  <c r="L30" i="26"/>
  <c r="K30" i="26"/>
  <c r="U30" i="26" s="1"/>
  <c r="H30" i="26"/>
  <c r="L28" i="26"/>
  <c r="K28" i="26"/>
  <c r="U28" i="26" s="1"/>
  <c r="H28" i="26"/>
  <c r="L27" i="26"/>
  <c r="K27" i="26"/>
  <c r="U27" i="26" s="1"/>
  <c r="H27" i="26"/>
  <c r="L26" i="26"/>
  <c r="K26" i="26"/>
  <c r="U26" i="26" s="1"/>
  <c r="H26" i="26"/>
  <c r="L17" i="26"/>
  <c r="K17" i="26"/>
  <c r="U17" i="26" s="1"/>
  <c r="H17" i="26"/>
  <c r="L14" i="26"/>
  <c r="K14" i="26"/>
  <c r="U14" i="26" s="1"/>
  <c r="H14" i="26"/>
  <c r="L13" i="26"/>
  <c r="K13" i="26"/>
  <c r="U13" i="26" s="1"/>
  <c r="H13" i="26"/>
  <c r="L12" i="26"/>
  <c r="K12" i="26"/>
  <c r="U12" i="26" s="1"/>
  <c r="H12" i="26"/>
  <c r="L11" i="26"/>
  <c r="K11" i="26"/>
  <c r="U11" i="26" s="1"/>
  <c r="H11" i="26"/>
  <c r="D50" i="27" l="1"/>
  <c r="C50" i="27" s="1"/>
  <c r="D49" i="27" s="1"/>
  <c r="C49" i="27" s="1"/>
  <c r="D48" i="27" s="1"/>
  <c r="C48" i="27" s="1"/>
  <c r="D47" i="27" s="1"/>
  <c r="C47" i="27" s="1"/>
  <c r="D46" i="27" s="1"/>
  <c r="C46" i="27" s="1"/>
  <c r="D45" i="27" s="1"/>
  <c r="C45" i="27" s="1"/>
  <c r="D44" i="27" s="1"/>
  <c r="C44" i="27" s="1"/>
  <c r="D43" i="27" s="1"/>
  <c r="H43" i="27" s="1"/>
  <c r="I43" i="27" s="1"/>
  <c r="K31" i="28"/>
  <c r="U31" i="28" s="1"/>
  <c r="K39" i="28"/>
  <c r="U39" i="28" s="1"/>
  <c r="K31" i="27"/>
  <c r="U31" i="27" s="1"/>
  <c r="K39" i="27"/>
  <c r="U39" i="27" s="1"/>
  <c r="C12" i="27"/>
  <c r="D12" i="27" s="1"/>
  <c r="C15" i="27" s="1"/>
  <c r="D15" i="27" s="1"/>
  <c r="C13" i="27"/>
  <c r="D13" i="27" s="1"/>
  <c r="C41" i="26"/>
  <c r="D40" i="26" s="1"/>
  <c r="D49" i="26"/>
  <c r="C50" i="26" s="1"/>
  <c r="C33" i="26"/>
  <c r="D33" i="26" s="1"/>
  <c r="C34" i="26" s="1"/>
  <c r="D25" i="26"/>
  <c r="C26" i="26" s="1"/>
  <c r="H43" i="28"/>
  <c r="I43" i="28" s="1"/>
  <c r="L9" i="26"/>
  <c r="L2" i="26" s="1"/>
  <c r="D11" i="26"/>
  <c r="C12" i="26" s="1"/>
  <c r="D12" i="26" s="1"/>
  <c r="C13" i="26" s="1"/>
  <c r="D13" i="26" s="1"/>
  <c r="C14" i="26" s="1"/>
  <c r="D14" i="26" s="1"/>
  <c r="C63" i="26"/>
  <c r="D62" i="26" s="1"/>
  <c r="C16" i="27" l="1"/>
  <c r="D16" i="27" s="1"/>
  <c r="C17" i="27" s="1"/>
  <c r="D17" i="27" s="1"/>
  <c r="C18" i="27" s="1"/>
  <c r="D18" i="27" s="1"/>
  <c r="C19" i="27" s="1"/>
  <c r="H19" i="27" s="1"/>
  <c r="I19" i="27" s="1"/>
  <c r="K23" i="27"/>
  <c r="U23" i="27" s="1"/>
  <c r="D41" i="26"/>
  <c r="C42" i="26" s="1"/>
  <c r="D42" i="26" s="1"/>
  <c r="C43" i="26" s="1"/>
  <c r="D43" i="26" s="1"/>
  <c r="C44" i="26" s="1"/>
  <c r="D44" i="26" s="1"/>
  <c r="C45" i="26" s="1"/>
  <c r="D50" i="26"/>
  <c r="C51" i="26" s="1"/>
  <c r="D51" i="26" s="1"/>
  <c r="C52" i="26" s="1"/>
  <c r="D52" i="26" s="1"/>
  <c r="C53" i="26" s="1"/>
  <c r="D32" i="26"/>
  <c r="C32" i="26" s="1"/>
  <c r="D31" i="26" s="1"/>
  <c r="C31" i="26" s="1"/>
  <c r="D30" i="26" s="1"/>
  <c r="C30" i="26" s="1"/>
  <c r="D29" i="26" s="1"/>
  <c r="D26" i="26"/>
  <c r="C27" i="26" s="1"/>
  <c r="D27" i="26" s="1"/>
  <c r="C28" i="26" s="1"/>
  <c r="D28" i="26" s="1"/>
  <c r="C29" i="26" s="1"/>
  <c r="G25" i="26"/>
  <c r="C15" i="26"/>
  <c r="D15" i="26" s="1"/>
  <c r="C16" i="26" s="1"/>
  <c r="D16" i="26" s="1"/>
  <c r="C17" i="26" s="1"/>
  <c r="D17" i="26" s="1"/>
  <c r="C18" i="26" s="1"/>
  <c r="D34" i="26"/>
  <c r="C35" i="26" s="1"/>
  <c r="D35" i="26" s="1"/>
  <c r="C36" i="26" s="1"/>
  <c r="D36" i="26" s="1"/>
  <c r="C37" i="26" s="1"/>
  <c r="C62" i="26"/>
  <c r="H29" i="26" l="1"/>
  <c r="I29" i="26" s="1"/>
  <c r="G33" i="26"/>
  <c r="K33" i="26" s="1"/>
  <c r="U33" i="26" s="1"/>
  <c r="D61" i="26"/>
  <c r="C61" i="26" s="1"/>
  <c r="D60" i="26" s="1"/>
  <c r="C60" i="26" s="1"/>
  <c r="D59" i="26" s="1"/>
  <c r="C59" i="26" s="1"/>
  <c r="D58" i="26" s="1"/>
  <c r="C58" i="26" s="1"/>
  <c r="K25" i="26"/>
  <c r="U25" i="26" s="1"/>
  <c r="D18" i="26"/>
  <c r="C19" i="26" s="1"/>
  <c r="D19" i="26" s="1"/>
  <c r="C20" i="26" s="1"/>
  <c r="D20" i="26" s="1"/>
  <c r="C21" i="26" s="1"/>
  <c r="H21" i="26" s="1"/>
  <c r="I21" i="26" s="1"/>
  <c r="D57" i="26" l="1"/>
  <c r="C57" i="26" s="1"/>
  <c r="D56" i="26" s="1"/>
  <c r="C56" i="26" s="1"/>
  <c r="D55" i="26" s="1"/>
  <c r="C55" i="26" s="1"/>
  <c r="D54" i="26" s="1"/>
  <c r="C54" i="26" s="1"/>
  <c r="C40" i="26"/>
  <c r="D39" i="26" s="1"/>
  <c r="C39" i="26" s="1"/>
  <c r="D38" i="26" s="1"/>
  <c r="C38" i="26" s="1"/>
  <c r="D37" i="26" s="1"/>
  <c r="H37" i="26" s="1"/>
  <c r="I37" i="26" s="1"/>
  <c r="G41" i="26"/>
  <c r="K41" i="26" s="1"/>
  <c r="U41" i="26" s="1"/>
  <c r="E32" i="22"/>
  <c r="L31" i="22"/>
  <c r="K31" i="22"/>
  <c r="U31" i="22" s="1"/>
  <c r="H31" i="22"/>
  <c r="L30" i="22"/>
  <c r="K30" i="22"/>
  <c r="U30" i="22" s="1"/>
  <c r="H30" i="22"/>
  <c r="L29" i="22"/>
  <c r="K29" i="22"/>
  <c r="U29" i="22" s="1"/>
  <c r="H29" i="22"/>
  <c r="D53" i="26" l="1"/>
  <c r="H53" i="26" s="1"/>
  <c r="I53" i="26" s="1"/>
  <c r="L27" i="22"/>
  <c r="K27" i="22"/>
  <c r="U27" i="22" s="1"/>
  <c r="H27" i="22"/>
  <c r="L26" i="22"/>
  <c r="K26" i="22"/>
  <c r="U26" i="22" s="1"/>
  <c r="H26" i="22"/>
  <c r="L25" i="22"/>
  <c r="K25" i="22"/>
  <c r="U25" i="22" s="1"/>
  <c r="H25" i="22"/>
  <c r="E24" i="22"/>
  <c r="L23" i="22"/>
  <c r="K23" i="22"/>
  <c r="U23" i="22" s="1"/>
  <c r="H23" i="22"/>
  <c r="L22" i="22"/>
  <c r="K22" i="22"/>
  <c r="U22" i="22" s="1"/>
  <c r="H22" i="22"/>
  <c r="L21" i="22"/>
  <c r="K21" i="22"/>
  <c r="U21" i="22" s="1"/>
  <c r="H21" i="22"/>
  <c r="L19" i="22"/>
  <c r="K19" i="22"/>
  <c r="U19" i="22" s="1"/>
  <c r="H19" i="22"/>
  <c r="L18" i="22"/>
  <c r="K18" i="22"/>
  <c r="U18" i="22" s="1"/>
  <c r="H18" i="22"/>
  <c r="L17" i="22"/>
  <c r="K17" i="22"/>
  <c r="U17" i="22" s="1"/>
  <c r="H17" i="22"/>
  <c r="E16" i="22"/>
  <c r="L15" i="22"/>
  <c r="K15" i="22"/>
  <c r="U15" i="22" s="1"/>
  <c r="H15" i="22"/>
  <c r="L14" i="22"/>
  <c r="K14" i="22"/>
  <c r="U14" i="22" s="1"/>
  <c r="H14" i="22"/>
  <c r="L13" i="22"/>
  <c r="K13" i="22"/>
  <c r="U13" i="22" s="1"/>
  <c r="H13" i="22"/>
  <c r="L12" i="22"/>
  <c r="K12" i="22"/>
  <c r="U12" i="22" s="1"/>
  <c r="H12" i="22"/>
  <c r="L11" i="22"/>
  <c r="K11" i="22"/>
  <c r="U11" i="22" s="1"/>
  <c r="H11" i="22"/>
  <c r="L10" i="22"/>
  <c r="K10" i="22"/>
  <c r="U10" i="22" s="1"/>
  <c r="H10" i="22"/>
  <c r="C10" i="22"/>
  <c r="C6" i="22"/>
  <c r="C53" i="22" s="1"/>
  <c r="C5" i="22"/>
  <c r="C40" i="22" s="1"/>
  <c r="C4" i="22"/>
  <c r="C32" i="22" s="1"/>
  <c r="C3" i="22"/>
  <c r="D10" i="22" l="1"/>
  <c r="C11" i="22" s="1"/>
  <c r="D11" i="22" s="1"/>
  <c r="C12" i="22" s="1"/>
  <c r="D12" i="22" s="1"/>
  <c r="C13" i="22" s="1"/>
  <c r="D13" i="22" s="1"/>
  <c r="C14" i="22" s="1"/>
  <c r="D14" i="22" s="1"/>
  <c r="C15" i="22" s="1"/>
  <c r="D15" i="22" s="1"/>
  <c r="C48" i="26"/>
  <c r="D47" i="26" s="1"/>
  <c r="C47" i="26" s="1"/>
  <c r="D46" i="26" s="1"/>
  <c r="C46" i="26" s="1"/>
  <c r="D45" i="26" s="1"/>
  <c r="H45" i="26" s="1"/>
  <c r="I45" i="26" s="1"/>
  <c r="G49" i="26"/>
  <c r="K49" i="26" s="1"/>
  <c r="U49" i="26" s="1"/>
  <c r="D52" i="22"/>
  <c r="C52" i="22" s="1"/>
  <c r="D51" i="22" s="1"/>
  <c r="C51" i="22" s="1"/>
  <c r="D50" i="22" s="1"/>
  <c r="C50" i="22" s="1"/>
  <c r="D49" i="22" s="1"/>
  <c r="C49" i="22" s="1"/>
  <c r="D48" i="22" s="1"/>
  <c r="C48" i="22" s="1"/>
  <c r="D47" i="22" s="1"/>
  <c r="D53" i="22"/>
  <c r="D40" i="22"/>
  <c r="C41" i="22" s="1"/>
  <c r="D41" i="22" s="1"/>
  <c r="C42" i="22" s="1"/>
  <c r="D42" i="22" s="1"/>
  <c r="C43" i="22" s="1"/>
  <c r="D43" i="22" s="1"/>
  <c r="C44" i="22" s="1"/>
  <c r="D39" i="22"/>
  <c r="C24" i="22"/>
  <c r="D23" i="22" s="1"/>
  <c r="C23" i="22" s="1"/>
  <c r="D22" i="22" s="1"/>
  <c r="C22" i="22" s="1"/>
  <c r="D21" i="22" s="1"/>
  <c r="C21" i="22" s="1"/>
  <c r="D20" i="22" s="1"/>
  <c r="L8" i="22"/>
  <c r="L2" i="22" s="1"/>
  <c r="H72" i="5"/>
  <c r="H71" i="5"/>
  <c r="G15" i="5"/>
  <c r="G40" i="22" l="1"/>
  <c r="K40" i="22" s="1"/>
  <c r="U40" i="22" s="1"/>
  <c r="C47" i="22"/>
  <c r="D46" i="22" s="1"/>
  <c r="C46" i="22" s="1"/>
  <c r="D45" i="22" s="1"/>
  <c r="C45" i="22" s="1"/>
  <c r="D44" i="22" s="1"/>
  <c r="H44" i="22" s="1"/>
  <c r="I44" i="22" s="1"/>
  <c r="G53" i="22"/>
  <c r="K53" i="22" s="1"/>
  <c r="C39" i="22"/>
  <c r="D38" i="22" s="1"/>
  <c r="C38" i="22" s="1"/>
  <c r="D37" i="22" s="1"/>
  <c r="C37" i="22" s="1"/>
  <c r="D36" i="22" s="1"/>
  <c r="D24" i="22"/>
  <c r="C25" i="22" s="1"/>
  <c r="D25" i="22" s="1"/>
  <c r="C26" i="22" s="1"/>
  <c r="D26" i="22" s="1"/>
  <c r="C27" i="22" s="1"/>
  <c r="D27" i="22" s="1"/>
  <c r="C28" i="22" s="1"/>
  <c r="D31" i="22"/>
  <c r="C31" i="22" s="1"/>
  <c r="D30" i="22" s="1"/>
  <c r="C30" i="22" s="1"/>
  <c r="D29" i="22" s="1"/>
  <c r="C29" i="22" s="1"/>
  <c r="D28" i="22" s="1"/>
  <c r="D32" i="22"/>
  <c r="C33" i="22" s="1"/>
  <c r="D20" i="21"/>
  <c r="H20" i="21" s="1"/>
  <c r="D33" i="22" l="1"/>
  <c r="C34" i="22" s="1"/>
  <c r="D34" i="22" s="1"/>
  <c r="C35" i="22" s="1"/>
  <c r="D35" i="22" s="1"/>
  <c r="C36" i="22" s="1"/>
  <c r="H36" i="22" s="1"/>
  <c r="I36" i="22" s="1"/>
  <c r="G32" i="22"/>
  <c r="K32" i="22" s="1"/>
  <c r="U32" i="22" s="1"/>
  <c r="H28" i="22"/>
  <c r="I28" i="22" s="1"/>
  <c r="G24" i="22"/>
  <c r="K24" i="22" s="1"/>
  <c r="U24" i="22" s="1"/>
  <c r="D18" i="21"/>
  <c r="H18" i="21" s="1"/>
  <c r="D6" i="21"/>
  <c r="H6" i="21" s="1"/>
  <c r="C2" i="22"/>
  <c r="C16" i="22" s="1"/>
  <c r="D16" i="22" s="1"/>
  <c r="C17" i="22" s="1"/>
  <c r="D17" i="22" l="1"/>
  <c r="C18" i="22" s="1"/>
  <c r="D18" i="22" s="1"/>
  <c r="C19" i="22" s="1"/>
  <c r="D19" i="22" s="1"/>
  <c r="C20" i="22" s="1"/>
  <c r="H20" i="22" s="1"/>
  <c r="G16" i="22"/>
  <c r="K16" i="22" s="1"/>
  <c r="U16" i="22" s="1"/>
  <c r="D16" i="21"/>
  <c r="H16" i="21" s="1"/>
  <c r="D14" i="21"/>
  <c r="H14" i="21" s="1"/>
  <c r="D8" i="21"/>
  <c r="H8" i="21" s="1"/>
  <c r="D10" i="21"/>
  <c r="H10" i="21" s="1"/>
  <c r="D12" i="21"/>
  <c r="H12" i="21" s="1"/>
  <c r="D4" i="21"/>
  <c r="I20" i="22" l="1"/>
  <c r="U20" i="22"/>
  <c r="H4" i="21"/>
  <c r="O3" i="21"/>
  <c r="I8" i="5"/>
  <c r="J7" i="5" s="1"/>
</calcChain>
</file>

<file path=xl/sharedStrings.xml><?xml version="1.0" encoding="utf-8"?>
<sst xmlns="http://schemas.openxmlformats.org/spreadsheetml/2006/main" count="1193" uniqueCount="378">
  <si>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</si>
  <si>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</si>
  <si>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</si>
  <si>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</si>
  <si>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</si>
  <si>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</si>
  <si>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</si>
  <si>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</si>
  <si>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</si>
  <si>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</si>
  <si>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</si>
  <si>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</si>
  <si>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</si>
  <si>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</si>
  <si>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</si>
  <si>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</si>
  <si>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</si>
  <si>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</si>
  <si>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</si>
  <si>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</si>
  <si>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</si>
  <si>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</si>
  <si>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</si>
  <si>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</si>
  <si>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</si>
  <si>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</si>
  <si>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</si>
  <si>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</si>
  <si>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</si>
  <si>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</si>
  <si>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</si>
  <si>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</si>
  <si>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</si>
  <si>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</si>
  <si>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</si>
  <si>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</si>
  <si>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</si>
  <si>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Duration (sec)</t>
    <phoneticPr fontId="1"/>
  </si>
  <si>
    <t>PME_OFF</t>
    <phoneticPr fontId="1"/>
  </si>
  <si>
    <t>確認事項</t>
    <rPh sb="0" eb="2">
      <t>カクニン</t>
    </rPh>
    <rPh sb="2" eb="4">
      <t>ジコウ</t>
    </rPh>
    <phoneticPr fontId="1"/>
  </si>
  <si>
    <t>PME_ON</t>
    <phoneticPr fontId="1"/>
  </si>
  <si>
    <t>MDP_CRUISE_SET</t>
  </si>
  <si>
    <t>NO.</t>
    <phoneticPr fontId="1"/>
  </si>
  <si>
    <t>回答</t>
    <rPh sb="0" eb="2">
      <t>カイトウ</t>
    </rPh>
    <phoneticPr fontId="1"/>
  </si>
  <si>
    <t>CLOSE</t>
    <phoneticPr fontId="1"/>
  </si>
  <si>
    <t>MIA_HV_ON_MAG</t>
    <phoneticPr fontId="1"/>
  </si>
  <si>
    <t>MIA_HV_ON_SW</t>
    <phoneticPr fontId="1"/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</si>
  <si>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</si>
  <si>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</si>
  <si>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</si>
  <si>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</si>
  <si>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</si>
  <si>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</si>
  <si>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</si>
  <si>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</si>
  <si>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</si>
  <si>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</si>
  <si>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</si>
  <si>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</si>
  <si>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</si>
  <si>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</si>
  <si>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</si>
  <si>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</si>
  <si>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</si>
  <si>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</si>
  <si>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</si>
  <si>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</si>
  <si>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</si>
  <si>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</si>
  <si>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</si>
  <si>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</si>
  <si>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</si>
  <si>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</si>
  <si>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</si>
  <si>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</si>
  <si>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</si>
  <si>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</si>
  <si>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</si>
  <si>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</si>
  <si>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</si>
  <si>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</si>
  <si>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</si>
  <si>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</si>
  <si>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</si>
  <si>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</si>
  <si>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</si>
  <si>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MDM_ON_SETUP</t>
    <phoneticPr fontId="1"/>
  </si>
  <si>
    <t>MDM_OFF</t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</si>
  <si>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</si>
  <si>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</si>
  <si>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</si>
  <si>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</si>
  <si>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</si>
  <si>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MEA1_HV_ON</t>
    <phoneticPr fontId="1"/>
  </si>
  <si>
    <t>MEA1_HV_SCAN_OFF</t>
    <phoneticPr fontId="1"/>
  </si>
  <si>
    <t>MEA1_OFF</t>
    <phoneticPr fontId="1"/>
  </si>
  <si>
    <t>MEA1_ON_SETUP_SW</t>
    <phoneticPr fontId="1"/>
  </si>
  <si>
    <t>ID</t>
  </si>
  <si>
    <t>date time excel</t>
  </si>
  <si>
    <t>duration(s)</t>
  </si>
  <si>
    <t>WOLS</t>
  </si>
  <si>
    <t>WOLE</t>
  </si>
  <si>
    <t>MEA1_HV_OFF</t>
    <phoneticPr fontId="1"/>
  </si>
  <si>
    <t>dcsm-EF_MEA1_HV_OFF.cps</t>
    <phoneticPr fontId="1"/>
  </si>
  <si>
    <t>MACRO COMMAND ENA</t>
    <phoneticPr fontId="1"/>
  </si>
  <si>
    <t>MC_ENA</t>
    <phoneticPr fontId="1"/>
  </si>
  <si>
    <t>main2-MC_ENA_MDP_XDOR_001_M58.cps</t>
    <phoneticPr fontId="1"/>
  </si>
  <si>
    <t>CA time</t>
    <phoneticPr fontId="1"/>
  </si>
  <si>
    <t>Time to CA [h]</t>
    <phoneticPr fontId="1"/>
  </si>
  <si>
    <t>WOL#1</t>
    <phoneticPr fontId="1"/>
  </si>
  <si>
    <t>WOL#2</t>
    <phoneticPr fontId="1"/>
  </si>
  <si>
    <t>WOL#3</t>
    <phoneticPr fontId="1"/>
  </si>
  <si>
    <t>WOL#4</t>
    <phoneticPr fontId="1"/>
  </si>
  <si>
    <t>WOL#5</t>
    <phoneticPr fontId="1"/>
  </si>
  <si>
    <t>Power cycle</t>
    <phoneticPr fontId="1"/>
  </si>
  <si>
    <t>ENA_HV_ON_H</t>
    <phoneticPr fontId="1"/>
  </si>
  <si>
    <t>ENA_HV_ON_H.cps</t>
    <phoneticPr fontId="1"/>
  </si>
  <si>
    <t>MSA_HV_ON_VFB</t>
    <phoneticPr fontId="1"/>
  </si>
  <si>
    <t>MSA_HV_OFF_VFB</t>
    <phoneticPr fontId="1"/>
  </si>
  <si>
    <t>MIA_HV_ON_RC</t>
    <phoneticPr fontId="1"/>
  </si>
  <si>
    <t>MIA_HV_ON_MAG_RC</t>
    <phoneticPr fontId="1"/>
  </si>
  <si>
    <t>MIA_HV_ON_SW_RC</t>
    <phoneticPr fontId="1"/>
  </si>
  <si>
    <t>MSA SOFT RESET</t>
    <phoneticPr fontId="1"/>
  </si>
  <si>
    <t>WOL#6</t>
    <phoneticPr fontId="1"/>
  </si>
  <si>
    <t>WOL#7</t>
    <phoneticPr fontId="1"/>
  </si>
  <si>
    <t>WOL#8</t>
    <phoneticPr fontId="1"/>
  </si>
  <si>
    <t>WOL#9</t>
    <phoneticPr fontId="1"/>
  </si>
  <si>
    <t>main2-CRCO_PART1_XOR_002_M80</t>
  </si>
  <si>
    <t>BUS_SETUP_D</t>
    <phoneticPr fontId="1"/>
  </si>
  <si>
    <t>MDP_ON_D</t>
    <phoneticPr fontId="1"/>
  </si>
  <si>
    <t>dcsm-EF_MDP_ON</t>
    <phoneticPr fontId="1"/>
  </si>
  <si>
    <t>SI Check</t>
    <phoneticPr fontId="1"/>
  </si>
  <si>
    <t>PWI_CHECK</t>
    <phoneticPr fontId="1"/>
  </si>
  <si>
    <t>MGF_CHECK</t>
    <phoneticPr fontId="1"/>
  </si>
  <si>
    <t>MASTWPT_CHECK</t>
    <phoneticPr fontId="1"/>
  </si>
  <si>
    <t>MDM_CHECK</t>
    <phoneticPr fontId="1"/>
  </si>
  <si>
    <t>ENA_CHECK</t>
    <phoneticPr fontId="1"/>
  </si>
  <si>
    <t>MEA_CHECK</t>
    <phoneticPr fontId="1"/>
  </si>
  <si>
    <t>MSA_CHECK</t>
    <phoneticPr fontId="1"/>
  </si>
  <si>
    <t>MIA_CHECK</t>
    <phoneticPr fontId="1"/>
  </si>
  <si>
    <t>HEP_CHECK</t>
    <phoneticPr fontId="1"/>
  </si>
  <si>
    <t>MSASI_CHECK</t>
    <phoneticPr fontId="1"/>
  </si>
  <si>
    <t>MDP_OFF_D</t>
    <phoneticPr fontId="1"/>
  </si>
  <si>
    <t>dcsm-EF_MDP_POWEROFF</t>
    <phoneticPr fontId="1"/>
  </si>
  <si>
    <t>BUS_OFF_D</t>
    <phoneticPr fontId="1"/>
  </si>
  <si>
    <t>dcsm-EF_BUS_MONI_OFF</t>
    <phoneticPr fontId="1"/>
  </si>
  <si>
    <t>TCSF_MSASI</t>
    <phoneticPr fontId="1"/>
  </si>
  <si>
    <t>dcsm-tcfs_tbl1_msasi_set.cps</t>
  </si>
  <si>
    <t>MSA_SOFT_RESET2</t>
    <phoneticPr fontId="1"/>
  </si>
  <si>
    <t>dcsm-EF_MSA_SOFT_RESET2.cps</t>
    <phoneticPr fontId="1"/>
  </si>
  <si>
    <t>WAIT3600</t>
    <phoneticPr fontId="1"/>
  </si>
  <si>
    <t>WAIT3500</t>
    <phoneticPr fontId="1"/>
  </si>
  <si>
    <t>MSASI_DARK_1</t>
    <phoneticPr fontId="1"/>
  </si>
  <si>
    <t>dcsm-MSASI_dark_CO_sequence1.cps</t>
    <phoneticPr fontId="1"/>
  </si>
  <si>
    <t>MSASI_DARK_2</t>
    <phoneticPr fontId="1"/>
  </si>
  <si>
    <t>dcsm-MSASI_dark_CO_sequence2.cps</t>
    <phoneticPr fontId="1"/>
  </si>
  <si>
    <t>MEA2_MEM_DMP</t>
    <phoneticPr fontId="1"/>
  </si>
  <si>
    <t>dcsm-MEA2_MEM_DMP.cps</t>
  </si>
  <si>
    <t>WAIT19357</t>
    <phoneticPr fontId="1"/>
  </si>
  <si>
    <t>WAIT1800</t>
    <phoneticPr fontId="1"/>
  </si>
  <si>
    <t>WAIT_SEC 1800</t>
    <phoneticPr fontId="1"/>
  </si>
  <si>
    <t># 2020/07/28</t>
    <phoneticPr fontId="1"/>
  </si>
  <si>
    <t>START</t>
    <phoneticPr fontId="1"/>
  </si>
  <si>
    <t>5days</t>
    <phoneticPr fontId="1"/>
  </si>
  <si>
    <t># WOL#1</t>
    <phoneticPr fontId="1"/>
  </si>
  <si>
    <t># WOL#2</t>
    <phoneticPr fontId="1"/>
  </si>
  <si>
    <t>sum</t>
    <phoneticPr fontId="1"/>
  </si>
  <si>
    <t># WOL#3</t>
    <phoneticPr fontId="1"/>
  </si>
  <si>
    <t># WOL#4</t>
    <phoneticPr fontId="1"/>
  </si>
  <si>
    <t># WOL#5</t>
    <phoneticPr fontId="1"/>
  </si>
  <si>
    <t>Relative time (h)</t>
    <phoneticPr fontId="1"/>
  </si>
  <si>
    <t>Absolute time (UTC)</t>
    <phoneticPr fontId="1"/>
  </si>
  <si>
    <t>Start</t>
    <phoneticPr fontId="1"/>
  </si>
  <si>
    <t>End</t>
    <phoneticPr fontId="1"/>
  </si>
  <si>
    <t>Event</t>
    <phoneticPr fontId="1"/>
  </si>
  <si>
    <t>Activity</t>
    <phoneticPr fontId="1"/>
  </si>
  <si>
    <t>Procedure</t>
    <phoneticPr fontId="1"/>
  </si>
  <si>
    <t>cmd count</t>
    <phoneticPr fontId="1"/>
  </si>
  <si>
    <t>Mission: 4kbps, with user HK</t>
    <phoneticPr fontId="1"/>
  </si>
  <si>
    <t>Mission: 7kbps, without user HK</t>
    <phoneticPr fontId="1"/>
  </si>
  <si>
    <t>Observation A</t>
    <phoneticPr fontId="1"/>
  </si>
  <si>
    <t>Observation B</t>
    <phoneticPr fontId="1"/>
  </si>
  <si>
    <t>SI OFF</t>
    <phoneticPr fontId="1"/>
  </si>
  <si>
    <t>MACRO ENA</t>
  </si>
  <si>
    <t>Observation C</t>
    <phoneticPr fontId="1"/>
  </si>
  <si>
    <t>Observation D</t>
    <phoneticPr fontId="1"/>
  </si>
  <si>
    <t># WOL#6</t>
    <phoneticPr fontId="1"/>
  </si>
  <si>
    <t># WOL#7</t>
    <phoneticPr fontId="1"/>
  </si>
  <si>
    <t>Observation F</t>
    <phoneticPr fontId="1"/>
  </si>
  <si>
    <t>Observation G</t>
    <phoneticPr fontId="1"/>
  </si>
  <si>
    <t>MDP_ERR_LOG_DUMP</t>
    <phoneticPr fontId="1"/>
  </si>
  <si>
    <t>main2-MDP_ERR_LOG_DUMP_TL_XDOR_001_M08</t>
  </si>
  <si>
    <t>CrouseCheckOut</t>
    <phoneticPr fontId="1"/>
  </si>
  <si>
    <t>CRCO_BUS_MONI_ON</t>
    <phoneticPr fontId="1"/>
  </si>
  <si>
    <t>main2-CRCO_PART1_XOR_003_M80</t>
    <phoneticPr fontId="1"/>
  </si>
  <si>
    <t>CRCO_ENA</t>
    <phoneticPr fontId="1"/>
  </si>
  <si>
    <t>CRCO_HEPE</t>
    <phoneticPr fontId="1"/>
  </si>
  <si>
    <t>CRCO_HEPI</t>
    <phoneticPr fontId="1"/>
  </si>
  <si>
    <t>CRCO_MASTWPT</t>
    <phoneticPr fontId="1"/>
  </si>
  <si>
    <t>CRCO_MDM</t>
    <phoneticPr fontId="1"/>
  </si>
  <si>
    <t>CRCO_MDP_OFF</t>
    <phoneticPr fontId="1"/>
  </si>
  <si>
    <t>CRCO_MDP_ON</t>
    <phoneticPr fontId="1"/>
  </si>
  <si>
    <t>CRCO_MEA</t>
    <phoneticPr fontId="1"/>
  </si>
  <si>
    <t>CRCO_MGF</t>
    <phoneticPr fontId="1"/>
  </si>
  <si>
    <t>CRCO_MIA</t>
    <phoneticPr fontId="1"/>
  </si>
  <si>
    <t>CRCO_MSASI</t>
    <phoneticPr fontId="1"/>
  </si>
  <si>
    <t>CRCO_MSA</t>
    <phoneticPr fontId="1"/>
  </si>
  <si>
    <t>CRCO_PME_OFF</t>
    <phoneticPr fontId="1"/>
  </si>
  <si>
    <t>CRCO_PME_ON</t>
    <phoneticPr fontId="1"/>
  </si>
  <si>
    <t>CRCO_PWI</t>
    <phoneticPr fontId="1"/>
  </si>
  <si>
    <t>CRCO_SI_READY</t>
    <phoneticPr fontId="1"/>
  </si>
  <si>
    <t># WOL#8</t>
    <phoneticPr fontId="1"/>
  </si>
  <si>
    <t># WOL#9</t>
    <phoneticPr fontId="1"/>
  </si>
  <si>
    <t>WOL#10</t>
    <phoneticPr fontId="1"/>
  </si>
  <si>
    <t># WOL#10</t>
    <phoneticPr fontId="1"/>
  </si>
  <si>
    <t>WOL#11</t>
    <phoneticPr fontId="1"/>
  </si>
  <si>
    <t>WOL#12</t>
    <phoneticPr fontId="1"/>
  </si>
  <si>
    <t>WOL#13</t>
    <phoneticPr fontId="1"/>
  </si>
  <si>
    <t>WOL#14</t>
    <phoneticPr fontId="1"/>
  </si>
  <si>
    <t>WOL#15</t>
    <phoneticPr fontId="1"/>
  </si>
  <si>
    <t>WOL#16</t>
    <phoneticPr fontId="1"/>
  </si>
  <si>
    <t># WOL#11</t>
    <phoneticPr fontId="1"/>
  </si>
  <si>
    <t># WOL#12</t>
    <phoneticPr fontId="1"/>
  </si>
  <si>
    <t>WOL#17</t>
    <phoneticPr fontId="1"/>
  </si>
  <si>
    <t>main2-CRCO_PART2_XOR_002_M80</t>
  </si>
  <si>
    <t>dcsm-EF_MDP_POWEROFF</t>
  </si>
  <si>
    <t>main2-CRCO_PART4_XOR_002_M80</t>
  </si>
  <si>
    <t>dcsm-EF_BUS_MONI_OFF</t>
  </si>
  <si>
    <t>dcsm-tcfs_tbl1_msasi_set</t>
  </si>
  <si>
    <t>dcsm-EF_MSA_ON</t>
  </si>
  <si>
    <t>dcsm-EF_PME_ON</t>
  </si>
  <si>
    <t>dcsm-EF_PWI_ON_CRUISE</t>
  </si>
  <si>
    <t>dcsm-EF_MGF_ON</t>
  </si>
  <si>
    <t>dcsm-EF_MEA_ON_SW</t>
  </si>
  <si>
    <t>dcsm-EF_MEA1_ON_SW</t>
  </si>
  <si>
    <t>dcsm-EF_MEA_ON_MAG</t>
  </si>
  <si>
    <t>dcsm-EF_ENA_power_ON</t>
  </si>
  <si>
    <t>dcsm-EF_MIA_ON</t>
  </si>
  <si>
    <t>dcsm-EF_HEP_ON_START_for_TL</t>
  </si>
  <si>
    <t>dcsm-EF_BUS_MONI_ON</t>
  </si>
  <si>
    <t>dcsm-EF_MDP_ON</t>
  </si>
  <si>
    <t>dcsm-EF_MDP_CRUISE_SET</t>
  </si>
  <si>
    <t>dcsm-EF_MDM_ON</t>
  </si>
  <si>
    <t>dcsm-EF_MEA_HV_ON</t>
  </si>
  <si>
    <t>dcsm-EF_MEA1_HV_ON</t>
  </si>
  <si>
    <t>dcsm-EF_MIA_HV_ON</t>
  </si>
  <si>
    <t>dcsm-EF_MIA_HV_ON_MAG</t>
  </si>
  <si>
    <t>dcsm-EF_MIA_HV_ON_SW</t>
  </si>
  <si>
    <t>dcsm-EF_MIA_HV_ON_RC</t>
  </si>
  <si>
    <t>dcsm-EF_MIA_HV_ON_MAG_RC</t>
  </si>
  <si>
    <t>dcsm-EF_MIA_HV_ON_SW_RC</t>
  </si>
  <si>
    <t>dcsm-EF_MSA_HV_ON_1,dcsm-EF_MSA_HV_ON_2</t>
  </si>
  <si>
    <t>dcsm-EF_MSA_HV_ON_1_VFB,dcsm-EF_MSA_HV_ON_2_VFB</t>
  </si>
  <si>
    <t>dcsm-EF_ENA_HV_ON</t>
  </si>
  <si>
    <t>dcsm-EF_ENA_HV_ON_H</t>
  </si>
  <si>
    <t>dcsm-EF_HEPE_HV_ON_OBS_START</t>
  </si>
  <si>
    <t>dcsm-EF_BUS_TLM_MODE_5</t>
  </si>
  <si>
    <t>dcsm-EF_BUS_TLM_MODE_10</t>
  </si>
  <si>
    <t>dcsm-EF_HEPE_HV_OFF_OBS_OFF</t>
  </si>
  <si>
    <t>dcsm-EF_ENA_HV_OFF</t>
  </si>
  <si>
    <t>dcsm-EF_MSA_HV_OFF</t>
  </si>
  <si>
    <t>dcsm-EF_MSA_HV_OFF_VFB</t>
  </si>
  <si>
    <t>dcsm-EF_MIA_HV_OFF</t>
  </si>
  <si>
    <t>dcsm-EF_MEA_HV_SCAN_OFF</t>
  </si>
  <si>
    <t>dcsm-EF_MEA1_HV_SCAN_OFF</t>
  </si>
  <si>
    <t>dcsm-EF_MEA_HV_OFF</t>
  </si>
  <si>
    <t>dcsm-EF_MEA1_HV_OFF</t>
  </si>
  <si>
    <t>dcsm-EF_HEPE_OFF_STOP</t>
  </si>
  <si>
    <t>dcsm-EF_MIA_OFF</t>
  </si>
  <si>
    <t>dcsm-EF_ENA_power_OFF</t>
  </si>
  <si>
    <t>dcsm-EF_MEA_OFF</t>
  </si>
  <si>
    <t>dcsm-EF_MEA1_OFF</t>
  </si>
  <si>
    <t>dcsm-EF_MGF_OFF</t>
  </si>
  <si>
    <t>dcsm-EF_PWI_OFF</t>
  </si>
  <si>
    <t>dcsm-EF_PME_OFF</t>
  </si>
  <si>
    <t>dcsm-EF_MSA_OFF</t>
  </si>
  <si>
    <t>dcsm-EF_MDM_OFF</t>
  </si>
  <si>
    <t>dcsm-EF_MSA_SOFT_RESET2</t>
  </si>
  <si>
    <t>dcsm-MC_ENA_MDP</t>
  </si>
  <si>
    <t>dcsm-MSASI_dark_CO_sequence1</t>
  </si>
  <si>
    <t>dcsm-MSASI_dark_CO_sequence2</t>
  </si>
  <si>
    <t>dcsm-MEA2_MEM_DMP</t>
  </si>
  <si>
    <t>dcsm-MDP_ERR_LOG_DUMP</t>
  </si>
  <si>
    <t>dcsm-CRCO_BUS_MONI_ON</t>
  </si>
  <si>
    <t>dcsm-CRCO_ENA_CHECK</t>
  </si>
  <si>
    <t>dcsm-CRCO_HEPE_CHECK</t>
  </si>
  <si>
    <t>dcsm-CRCO_HEPI_CHECK</t>
  </si>
  <si>
    <t>dcsm-CRCO_MASTWPT_CHECK</t>
  </si>
  <si>
    <t>dcsm-CRCO_MDM_CHECK</t>
  </si>
  <si>
    <t>dcsm-CRCO_MDP_OFF</t>
  </si>
  <si>
    <t>dcsm-CRCO_MDP_ON</t>
  </si>
  <si>
    <t>dcsm-CRCO_MEA_CHECK</t>
  </si>
  <si>
    <t>dcsm-CRCO_MGF_CHECK</t>
  </si>
  <si>
    <t>dcsm-CRCO_MIA_CHECK</t>
  </si>
  <si>
    <t>dcsm-CRCO_MSASI_CHECK</t>
  </si>
  <si>
    <t>dcsm-CRCO_MSA_CHECK</t>
  </si>
  <si>
    <t>dcsm-CRCO_PME_OFF</t>
  </si>
  <si>
    <t>dcsm-CRCO_PME_ON</t>
  </si>
  <si>
    <t>dcsm-CRCO_PWI_CHECK</t>
  </si>
  <si>
    <t>dcsm-CRCO_SI_READY</t>
  </si>
  <si>
    <t>WOL#18</t>
    <phoneticPr fontId="1"/>
  </si>
  <si>
    <t># WOL#16</t>
    <phoneticPr fontId="1"/>
  </si>
  <si>
    <t># WOL#19</t>
  </si>
  <si>
    <t>Observation H</t>
    <phoneticPr fontId="1"/>
  </si>
  <si>
    <t>Observation I</t>
    <phoneticPr fontId="1"/>
  </si>
  <si>
    <t>Observation J</t>
    <phoneticPr fontId="1"/>
  </si>
  <si>
    <t>Observation K</t>
    <phoneticPr fontId="1"/>
  </si>
  <si>
    <t/>
  </si>
  <si>
    <t xml:space="preserve"> </t>
    <phoneticPr fontId="1"/>
  </si>
  <si>
    <t>WOL#19</t>
    <phoneticPr fontId="1"/>
  </si>
  <si>
    <t>WOL#20</t>
    <phoneticPr fontId="1"/>
  </si>
  <si>
    <t>WOL#21</t>
    <phoneticPr fontId="1"/>
  </si>
  <si>
    <t>WOL#22</t>
    <phoneticPr fontId="1"/>
  </si>
  <si>
    <t>WOL#23</t>
    <phoneticPr fontId="1"/>
  </si>
  <si>
    <t>Observation E</t>
    <phoneticPr fontId="1"/>
  </si>
  <si>
    <t>CRCO START</t>
    <phoneticPr fontId="1"/>
  </si>
  <si>
    <t xml:space="preserve">2021-164T04:55:14.000Z </t>
    <phoneticPr fontId="1"/>
  </si>
  <si>
    <t xml:space="preserve">2021-164T05:15:14.000Z </t>
  </si>
  <si>
    <t xml:space="preserve">2021-165T05:28:37.000Z </t>
    <phoneticPr fontId="1"/>
  </si>
  <si>
    <t xml:space="preserve">2021-165T05:48:37.000Z </t>
  </si>
  <si>
    <t xml:space="preserve">2021-166T05:29:51.000Z </t>
    <phoneticPr fontId="1"/>
  </si>
  <si>
    <t xml:space="preserve">2021-166T05:49:51.000Z </t>
  </si>
  <si>
    <t xml:space="preserve">2021-167T05:31:02.000Z </t>
    <phoneticPr fontId="1"/>
  </si>
  <si>
    <t xml:space="preserve">2021-167T05:51:02.000Z </t>
  </si>
  <si>
    <t xml:space="preserve">2021-167T21:34:18.000Z </t>
    <phoneticPr fontId="1"/>
  </si>
  <si>
    <t xml:space="preserve">2021-167T21:54:18.000Z </t>
  </si>
  <si>
    <t xml:space="preserve">2021-168T05:32:17.000Z </t>
    <phoneticPr fontId="1"/>
  </si>
  <si>
    <t xml:space="preserve">2021-168T05:52:17.000Z </t>
  </si>
  <si>
    <t xml:space="preserve">2021-168T23:44:13.000Z </t>
    <phoneticPr fontId="1"/>
  </si>
  <si>
    <t xml:space="preserve">2021-169T00:04:13.000Z </t>
  </si>
  <si>
    <t xml:space="preserve">2021-170T08:12:13.000Z </t>
    <phoneticPr fontId="1"/>
  </si>
  <si>
    <t xml:space="preserve">2021-170T08:32:13.000Z </t>
  </si>
  <si>
    <t xml:space="preserve">2021-171T06:41:41.000Z </t>
    <phoneticPr fontId="1"/>
  </si>
  <si>
    <t xml:space="preserve">2021-171T07:01:41.000Z </t>
  </si>
  <si>
    <t xml:space="preserve">2021-171T20:51:41.000Z </t>
    <phoneticPr fontId="1"/>
  </si>
  <si>
    <t xml:space="preserve">2021-171T21:11:41.000Z </t>
  </si>
  <si>
    <t xml:space="preserve">2021-172T04:57:06.000Z </t>
    <phoneticPr fontId="1"/>
  </si>
  <si>
    <t xml:space="preserve">2021-172T05:17:06.000Z </t>
  </si>
  <si>
    <t xml:space="preserve">2021-173T05:38:47.000Z </t>
    <phoneticPr fontId="1"/>
  </si>
  <si>
    <t xml:space="preserve">2021-173T05:58:47.000Z </t>
  </si>
  <si>
    <t xml:space="preserve">2021-174T06:40:20.000Z </t>
    <phoneticPr fontId="1"/>
  </si>
  <si>
    <t xml:space="preserve">2021-174T07:00:20.000Z </t>
  </si>
  <si>
    <t xml:space="preserve">2021-175T05:41:06.000Z </t>
    <phoneticPr fontId="1"/>
  </si>
  <si>
    <t xml:space="preserve">2021-175T06:01:06.000Z </t>
  </si>
  <si>
    <t xml:space="preserve">2021-175T21:30:00.000Z </t>
    <phoneticPr fontId="1"/>
  </si>
  <si>
    <t xml:space="preserve">2021-175T21:50:00.000Z </t>
  </si>
  <si>
    <t xml:space="preserve">2021-176T21:04:13.000Z </t>
    <phoneticPr fontId="1"/>
  </si>
  <si>
    <t xml:space="preserve">2021-176T21:24:13.000Z </t>
  </si>
  <si>
    <t xml:space="preserve">2021-177T13:15:42.000Z </t>
    <phoneticPr fontId="1"/>
  </si>
  <si>
    <t xml:space="preserve">2021-177T13:35:42.000Z </t>
  </si>
  <si>
    <t xml:space="preserve">2021-178T07:41:41.000Z </t>
    <phoneticPr fontId="1"/>
  </si>
  <si>
    <t xml:space="preserve">2021-178T08:01:41.000Z </t>
  </si>
  <si>
    <t xml:space="preserve">2021-179T06:15:34.000Z </t>
    <phoneticPr fontId="1"/>
  </si>
  <si>
    <t xml:space="preserve">2021-179T06:35:34.000Z </t>
  </si>
  <si>
    <t xml:space="preserve">2021-180T06:50:33.000Z </t>
    <phoneticPr fontId="1"/>
  </si>
  <si>
    <t xml:space="preserve">2021-180T07:10:33.000Z </t>
  </si>
  <si>
    <t xml:space="preserve">2021-181T05:47:08.000Z </t>
    <phoneticPr fontId="1"/>
  </si>
  <si>
    <t xml:space="preserve">2021-181T06:07:08.000Z </t>
  </si>
  <si>
    <t xml:space="preserve">2021-181T23:36:50.000Z </t>
    <phoneticPr fontId="1"/>
  </si>
  <si>
    <t xml:space="preserve">2021-181T23:56:50.000Z </t>
  </si>
  <si>
    <t>CALL</t>
  </si>
  <si>
    <t>WAIT_SEC</t>
  </si>
  <si>
    <t># WOL#17</t>
    <phoneticPr fontId="1"/>
  </si>
  <si>
    <t># WOL#18</t>
    <phoneticPr fontId="1"/>
  </si>
  <si>
    <t># WOL#19</t>
    <phoneticPr fontId="1"/>
  </si>
  <si>
    <t>Observation L</t>
    <phoneticPr fontId="1"/>
  </si>
  <si>
    <t>Observation M</t>
    <phoneticPr fontId="1"/>
  </si>
  <si>
    <t># WOL#20</t>
    <phoneticPr fontId="1"/>
  </si>
  <si>
    <t># WOL#21</t>
    <phoneticPr fontId="1"/>
  </si>
  <si>
    <t># WOL#22</t>
    <phoneticPr fontId="1"/>
  </si>
  <si>
    <t># WOL#23</t>
    <phoneticPr fontId="1"/>
  </si>
  <si>
    <t>Observation N</t>
    <phoneticPr fontId="1"/>
  </si>
  <si>
    <t>Observation O</t>
    <phoneticPr fontId="1"/>
  </si>
  <si>
    <t>Observation P</t>
    <phoneticPr fontId="1"/>
  </si>
  <si>
    <t>Observation Q</t>
    <phoneticPr fontId="1"/>
  </si>
  <si>
    <t>MEA1_HV_SCAN_OFF</t>
  </si>
  <si>
    <t>MGF_OFF</t>
  </si>
  <si>
    <t>PME_OFF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</si>
</sst>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d\ mmm\ yy\ hh:mm:ss.000"/>
    <numFmt numFmtId="177" formatCode="yyyy/mm/dd\Thh:mm:ss"/>
    <numFmt numFmtId="178" formatCode="0_ "/>
    <numFmt numFmtId="179" formatCode="yyyy\-mm\-dd\Thh:mm:ss.000\Z"/>
    <numFmt numFmtId="180" formatCode="yyyy\-mm\-dd\Thh:mm:ss.000\Z\ 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Arial Unicode MS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5" fillId="4" borderId="0" xfId="1" applyFill="1" applyAlignment="1">
      <alignment horizontal="center"/>
    </xf>
    <xf numFmtId="0" fontId="5" fillId="0" borderId="0" xfId="1" applyAlignment="1">
      <alignment horizontal="center"/>
    </xf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176" fontId="6" fillId="5" borderId="3" xfId="1" applyNumberFormat="1" applyFont="1" applyFill="1" applyBorder="1" applyAlignment="1">
      <alignment horizontal="center"/>
    </xf>
    <xf numFmtId="0" fontId="5" fillId="0" borderId="4" xfId="1" applyBorder="1" applyAlignment="1">
      <alignment horizontal="center"/>
    </xf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176" fontId="6" fillId="5" borderId="6" xfId="1" applyNumberFormat="1" applyFont="1" applyFill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0" xfId="1"/>
    <xf numFmtId="0" fontId="0" fillId="6" borderId="0" xfId="0" applyFill="1">
      <alignment vertical="center"/>
    </xf>
    <xf numFmtId="0" fontId="7" fillId="0" borderId="0" xfId="0" applyFont="1">
      <alignment vertical="center"/>
    </xf>
    <xf numFmtId="0" fontId="7" fillId="6" borderId="0" xfId="0" applyFont="1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8" borderId="1" xfId="0" applyFill="1" applyBorder="1">
      <alignment vertical="center"/>
    </xf>
    <xf numFmtId="177" fontId="8" fillId="3" borderId="8" xfId="0" applyNumberFormat="1" applyFont="1" applyFill="1" applyBorder="1" applyAlignment="1">
      <alignment horizontal="center" vertical="center"/>
    </xf>
    <xf numFmtId="177" fontId="8" fillId="3" borderId="0" xfId="0" applyNumberFormat="1" applyFont="1" applyFill="1" applyAlignment="1">
      <alignment horizontal="center" vertical="center"/>
    </xf>
    <xf numFmtId="0" fontId="0" fillId="3" borderId="0" xfId="0" applyFill="1">
      <alignment vertical="center"/>
    </xf>
    <xf numFmtId="177" fontId="0" fillId="0" borderId="1" xfId="0" applyNumberFormat="1" applyBorder="1">
      <alignment vertical="center"/>
    </xf>
    <xf numFmtId="177" fontId="0" fillId="0" borderId="9" xfId="0" applyNumberForma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7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178" fontId="3" fillId="0" borderId="8" xfId="0" applyNumberFormat="1" applyFont="1" applyBorder="1" applyAlignment="1">
      <alignment horizontal="left" vertical="center"/>
    </xf>
    <xf numFmtId="0" fontId="3" fillId="0" borderId="8" xfId="0" applyFont="1" applyBorder="1">
      <alignment vertical="center"/>
    </xf>
    <xf numFmtId="21" fontId="0" fillId="0" borderId="1" xfId="0" applyNumberFormat="1" applyBorder="1">
      <alignment vertical="center"/>
    </xf>
    <xf numFmtId="177" fontId="9" fillId="0" borderId="9" xfId="0" applyNumberFormat="1" applyFont="1" applyBorder="1">
      <alignment vertical="center"/>
    </xf>
    <xf numFmtId="0" fontId="0" fillId="0" borderId="9" xfId="0" applyBorder="1">
      <alignment vertical="center"/>
    </xf>
    <xf numFmtId="0" fontId="10" fillId="0" borderId="9" xfId="0" applyFont="1" applyBorder="1">
      <alignment vertical="center"/>
    </xf>
    <xf numFmtId="0" fontId="3" fillId="0" borderId="9" xfId="0" applyFont="1" applyBorder="1">
      <alignment vertical="center"/>
    </xf>
    <xf numFmtId="177" fontId="0" fillId="9" borderId="1" xfId="0" applyNumberFormat="1" applyFill="1" applyBorder="1">
      <alignment vertical="center"/>
    </xf>
    <xf numFmtId="0" fontId="0" fillId="9" borderId="10" xfId="0" applyFill="1" applyBorder="1" applyAlignment="1">
      <alignment horizontal="center" vertical="center"/>
    </xf>
    <xf numFmtId="0" fontId="3" fillId="9" borderId="1" xfId="0" applyFont="1" applyFill="1" applyBorder="1">
      <alignment vertical="center"/>
    </xf>
    <xf numFmtId="178" fontId="11" fillId="10" borderId="1" xfId="0" applyNumberFormat="1" applyFont="1" applyFill="1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1" xfId="0" applyFont="1" applyBorder="1">
      <alignment vertical="center"/>
    </xf>
    <xf numFmtId="0" fontId="7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18" xfId="0" applyBorder="1">
      <alignment vertical="center"/>
    </xf>
    <xf numFmtId="0" fontId="7" fillId="0" borderId="9" xfId="0" applyFont="1" applyBorder="1" applyAlignment="1">
      <alignment horizontal="left" vertical="center"/>
    </xf>
    <xf numFmtId="0" fontId="0" fillId="0" borderId="17" xfId="0" applyBorder="1">
      <alignment vertical="center"/>
    </xf>
    <xf numFmtId="177" fontId="8" fillId="3" borderId="19" xfId="0" applyNumberFormat="1" applyFont="1" applyFill="1" applyBorder="1" applyAlignment="1">
      <alignment horizontal="center" vertical="center"/>
    </xf>
    <xf numFmtId="176" fontId="6" fillId="5" borderId="1" xfId="1" applyNumberFormat="1" applyFont="1" applyFill="1" applyBorder="1" applyAlignment="1">
      <alignment horizontal="center"/>
    </xf>
    <xf numFmtId="177" fontId="8" fillId="3" borderId="1" xfId="0" applyNumberFormat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0" fontId="12" fillId="0" borderId="1" xfId="0" applyFont="1" applyBorder="1">
      <alignment vertical="center"/>
    </xf>
    <xf numFmtId="177" fontId="12" fillId="0" borderId="20" xfId="0" applyNumberFormat="1" applyFont="1" applyBorder="1">
      <alignment vertical="center"/>
    </xf>
    <xf numFmtId="179" fontId="5" fillId="0" borderId="0" xfId="1" applyNumberFormat="1" applyAlignment="1">
      <alignment horizontal="center"/>
    </xf>
    <xf numFmtId="180" fontId="5" fillId="0" borderId="0" xfId="1" applyNumberFormat="1" applyAlignment="1">
      <alignment horizont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A2" sqref="A2:C4"/>
    </sheetView>
  </sheetViews>
  <sheetFormatPr defaultRowHeight="18"/>
  <cols>
    <col min="1" max="1" width="4.69921875" bestFit="1" customWidth="1"/>
    <col min="2" max="2" width="61.3984375" customWidth="1"/>
    <col min="3" max="3" width="58.8984375" customWidth="1"/>
  </cols>
  <sheetData>
    <row r="1" spans="1:4">
      <c r="A1" s="3" t="s">
        <v>42</v>
      </c>
      <c r="B1" s="3" t="s">
        <v>39</v>
      </c>
      <c r="C1" s="3" t="s">
        <v>43</v>
      </c>
      <c r="D1" s="3" t="s">
        <v>44</v>
      </c>
    </row>
    <row r="2" spans="1:4">
      <c r="A2" s="2"/>
      <c r="B2" s="2"/>
      <c r="C2" s="2"/>
      <c r="D2" s="2"/>
    </row>
    <row r="3" spans="1:4">
      <c r="A3" s="2"/>
      <c r="B3" s="4"/>
      <c r="C3" s="2"/>
      <c r="D3" s="2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"/>
      <c r="C8" s="2"/>
      <c r="D8" s="2"/>
    </row>
    <row r="9" spans="1:4">
      <c r="A9" s="2"/>
      <c r="B9" s="2"/>
      <c r="C9" s="2"/>
      <c r="D9" s="2"/>
    </row>
    <row r="10" spans="1:4">
      <c r="A10" s="2"/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topLeftCell="A19" zoomScale="90" zoomScaleNormal="90" workbookViewId="0">
      <selection activeCell="B25" sqref="B25"/>
    </sheetView>
  </sheetViews>
  <sheetFormatPr defaultRowHeight="18"/>
  <cols>
    <col min="1" max="1" width="27.8984375" bestFit="1" customWidth="1"/>
    <col min="2" max="2" width="21.5" bestFit="1" customWidth="1"/>
    <col min="3" max="3" width="13.3984375" bestFit="1" customWidth="1"/>
    <col min="4" max="4" width="54.59765625" bestFit="1" customWidth="1"/>
    <col min="5" max="5" width="67.59765625" bestFit="1" customWidth="1"/>
  </cols>
  <sheetData>
    <row r="1" spans="1:10">
      <c r="C1" t="s">
        <v>37</v>
      </c>
      <c r="D1" t="s">
        <v>89</v>
      </c>
      <c r="E1" t="s">
        <v>88</v>
      </c>
      <c r="G1" t="s">
        <v>90</v>
      </c>
    </row>
    <row r="2" spans="1:10">
      <c r="A2" t="s">
        <v>30</v>
      </c>
      <c r="B2" t="s">
        <v>0</v>
      </c>
      <c r="C2">
        <v>687</v>
      </c>
      <c r="D2" t="s">
        <v>127</v>
      </c>
      <c r="E2" t="s">
        <v>127</v>
      </c>
      <c r="G2">
        <v>25</v>
      </c>
    </row>
    <row r="3" spans="1:10">
      <c r="A3" t="s">
        <v>30</v>
      </c>
      <c r="B3" t="s">
        <v>128</v>
      </c>
      <c r="C3">
        <v>577</v>
      </c>
      <c r="D3" t="s">
        <v>47</v>
      </c>
      <c r="E3" t="s">
        <v>239</v>
      </c>
      <c r="G3">
        <v>20</v>
      </c>
    </row>
    <row r="4" spans="1:10">
      <c r="A4" s="72" t="s">
        <v>31</v>
      </c>
      <c r="B4" t="s">
        <v>1</v>
      </c>
      <c r="C4">
        <v>509</v>
      </c>
      <c r="D4" t="s">
        <v>127</v>
      </c>
      <c r="E4" t="s">
        <v>127</v>
      </c>
      <c r="G4">
        <v>11</v>
      </c>
    </row>
    <row r="5" spans="1:10">
      <c r="A5" s="72"/>
      <c r="B5" t="s">
        <v>129</v>
      </c>
      <c r="C5">
        <v>509</v>
      </c>
      <c r="D5" t="s">
        <v>130</v>
      </c>
      <c r="E5" t="s">
        <v>240</v>
      </c>
      <c r="G5">
        <v>11</v>
      </c>
    </row>
    <row r="6" spans="1:10">
      <c r="B6" t="s">
        <v>41</v>
      </c>
      <c r="C6">
        <v>42</v>
      </c>
      <c r="D6" t="s">
        <v>65</v>
      </c>
      <c r="E6" t="s">
        <v>241</v>
      </c>
      <c r="G6">
        <v>2</v>
      </c>
    </row>
    <row r="7" spans="1:10">
      <c r="A7" s="72" t="s">
        <v>131</v>
      </c>
      <c r="B7" t="s">
        <v>132</v>
      </c>
      <c r="C7">
        <v>2672</v>
      </c>
      <c r="D7" t="s">
        <v>127</v>
      </c>
      <c r="E7" t="s">
        <v>127</v>
      </c>
      <c r="G7">
        <v>56</v>
      </c>
      <c r="I7">
        <v>180</v>
      </c>
      <c r="J7">
        <f>+SUM(H7,I8,I7)</f>
        <v>348</v>
      </c>
    </row>
    <row r="8" spans="1:10">
      <c r="A8" s="72"/>
      <c r="B8" t="s">
        <v>133</v>
      </c>
      <c r="C8">
        <v>4179</v>
      </c>
      <c r="D8" t="s">
        <v>127</v>
      </c>
      <c r="E8" t="s">
        <v>127</v>
      </c>
      <c r="G8">
        <v>52</v>
      </c>
      <c r="I8">
        <f>14*12</f>
        <v>168</v>
      </c>
    </row>
    <row r="9" spans="1:10">
      <c r="A9" s="72"/>
      <c r="B9" t="s">
        <v>134</v>
      </c>
      <c r="C9">
        <v>2108</v>
      </c>
      <c r="D9" t="s">
        <v>127</v>
      </c>
      <c r="E9" t="s">
        <v>127</v>
      </c>
      <c r="G9">
        <v>46</v>
      </c>
    </row>
    <row r="10" spans="1:10">
      <c r="A10" s="72"/>
      <c r="B10" t="s">
        <v>135</v>
      </c>
      <c r="C10">
        <v>1252</v>
      </c>
      <c r="D10" t="s">
        <v>127</v>
      </c>
      <c r="E10" t="s">
        <v>127</v>
      </c>
      <c r="G10">
        <v>19</v>
      </c>
    </row>
    <row r="11" spans="1:10">
      <c r="A11" s="72"/>
      <c r="B11" t="s">
        <v>136</v>
      </c>
      <c r="C11">
        <v>1134</v>
      </c>
      <c r="D11" t="s">
        <v>127</v>
      </c>
      <c r="E11" t="s">
        <v>127</v>
      </c>
      <c r="G11">
        <v>17</v>
      </c>
    </row>
    <row r="12" spans="1:10">
      <c r="A12" s="72"/>
      <c r="B12" t="s">
        <v>137</v>
      </c>
      <c r="C12">
        <v>4620</v>
      </c>
      <c r="D12" t="s">
        <v>127</v>
      </c>
      <c r="E12" t="s">
        <v>127</v>
      </c>
      <c r="G12">
        <v>51</v>
      </c>
    </row>
    <row r="13" spans="1:10">
      <c r="A13" s="72"/>
      <c r="B13" t="s">
        <v>138</v>
      </c>
      <c r="C13">
        <v>1102</v>
      </c>
      <c r="D13" t="s">
        <v>127</v>
      </c>
      <c r="E13" t="s">
        <v>127</v>
      </c>
      <c r="G13">
        <v>18</v>
      </c>
    </row>
    <row r="14" spans="1:10">
      <c r="A14" s="72"/>
      <c r="B14" t="s">
        <v>139</v>
      </c>
      <c r="C14">
        <v>1562</v>
      </c>
      <c r="D14" t="s">
        <v>127</v>
      </c>
      <c r="E14" t="s">
        <v>127</v>
      </c>
      <c r="G14">
        <v>16</v>
      </c>
    </row>
    <row r="15" spans="1:10">
      <c r="A15" s="72"/>
      <c r="B15" t="s">
        <v>140</v>
      </c>
      <c r="C15">
        <v>4936</v>
      </c>
      <c r="D15" t="s">
        <v>127</v>
      </c>
      <c r="E15" t="s">
        <v>127</v>
      </c>
      <c r="G15">
        <f>35+47</f>
        <v>82</v>
      </c>
    </row>
    <row r="16" spans="1:10">
      <c r="A16" s="72"/>
      <c r="B16" t="s">
        <v>141</v>
      </c>
      <c r="C16">
        <v>6688</v>
      </c>
      <c r="D16" t="s">
        <v>127</v>
      </c>
      <c r="E16" t="s">
        <v>224</v>
      </c>
      <c r="G16">
        <v>22</v>
      </c>
    </row>
    <row r="17" spans="1:8">
      <c r="A17" s="72" t="s">
        <v>27</v>
      </c>
      <c r="B17" t="s">
        <v>28</v>
      </c>
      <c r="C17">
        <v>120</v>
      </c>
      <c r="D17" t="s">
        <v>127</v>
      </c>
      <c r="E17" t="s">
        <v>224</v>
      </c>
      <c r="G17">
        <v>3</v>
      </c>
    </row>
    <row r="18" spans="1:8">
      <c r="A18" s="72"/>
      <c r="B18" t="s">
        <v>142</v>
      </c>
      <c r="C18">
        <v>120</v>
      </c>
      <c r="D18" t="s">
        <v>143</v>
      </c>
      <c r="E18" t="s">
        <v>225</v>
      </c>
      <c r="G18">
        <v>3</v>
      </c>
    </row>
    <row r="19" spans="1:8">
      <c r="A19" s="72" t="s">
        <v>29</v>
      </c>
      <c r="B19" t="s">
        <v>32</v>
      </c>
      <c r="C19">
        <v>220</v>
      </c>
      <c r="D19" t="s">
        <v>127</v>
      </c>
      <c r="E19" t="s">
        <v>226</v>
      </c>
      <c r="G19">
        <v>5</v>
      </c>
    </row>
    <row r="20" spans="1:8">
      <c r="A20" s="72"/>
      <c r="B20" t="s">
        <v>144</v>
      </c>
      <c r="C20">
        <v>220</v>
      </c>
      <c r="D20" t="s">
        <v>145</v>
      </c>
      <c r="E20" t="s">
        <v>227</v>
      </c>
      <c r="G20">
        <v>5</v>
      </c>
    </row>
    <row r="21" spans="1:8">
      <c r="B21" s="20" t="s">
        <v>146</v>
      </c>
      <c r="C21">
        <v>345</v>
      </c>
      <c r="D21" t="s">
        <v>147</v>
      </c>
      <c r="E21" t="s">
        <v>228</v>
      </c>
      <c r="G21">
        <v>13</v>
      </c>
    </row>
    <row r="22" spans="1:8">
      <c r="A22" s="72" t="s">
        <v>8</v>
      </c>
      <c r="B22" t="s">
        <v>2</v>
      </c>
      <c r="C22">
        <v>1092</v>
      </c>
      <c r="D22" t="s">
        <v>75</v>
      </c>
      <c r="E22" t="s">
        <v>229</v>
      </c>
      <c r="G22">
        <v>15</v>
      </c>
    </row>
    <row r="23" spans="1:8">
      <c r="A23" s="72"/>
      <c r="B23" t="s">
        <v>40</v>
      </c>
      <c r="C23">
        <v>80</v>
      </c>
      <c r="D23" t="s">
        <v>63</v>
      </c>
      <c r="E23" t="s">
        <v>230</v>
      </c>
      <c r="G23">
        <v>2</v>
      </c>
    </row>
    <row r="24" spans="1:8">
      <c r="A24" s="72"/>
      <c r="B24" t="s">
        <v>7</v>
      </c>
      <c r="C24">
        <v>868</v>
      </c>
      <c r="D24" t="s">
        <v>91</v>
      </c>
      <c r="E24" t="s">
        <v>231</v>
      </c>
      <c r="G24">
        <v>27</v>
      </c>
      <c r="H24">
        <v>520</v>
      </c>
    </row>
    <row r="25" spans="1:8">
      <c r="A25" s="72"/>
      <c r="B25" t="s">
        <v>6</v>
      </c>
      <c r="C25">
        <v>14</v>
      </c>
      <c r="D25" t="s">
        <v>60</v>
      </c>
      <c r="E25" t="s">
        <v>232</v>
      </c>
      <c r="G25">
        <v>3</v>
      </c>
    </row>
    <row r="26" spans="1:8">
      <c r="A26" s="72"/>
      <c r="B26" t="s">
        <v>77</v>
      </c>
      <c r="C26">
        <v>386</v>
      </c>
      <c r="D26" t="s">
        <v>79</v>
      </c>
      <c r="E26" t="s">
        <v>233</v>
      </c>
      <c r="G26">
        <v>21</v>
      </c>
    </row>
    <row r="27" spans="1:8">
      <c r="A27" s="72"/>
      <c r="B27" t="s">
        <v>96</v>
      </c>
      <c r="C27">
        <v>292</v>
      </c>
      <c r="D27" t="s">
        <v>79</v>
      </c>
      <c r="E27" t="s">
        <v>234</v>
      </c>
      <c r="G27">
        <v>12</v>
      </c>
    </row>
    <row r="28" spans="1:8">
      <c r="A28" s="72"/>
      <c r="B28" t="s">
        <v>78</v>
      </c>
      <c r="C28">
        <v>386</v>
      </c>
      <c r="D28" t="s">
        <v>80</v>
      </c>
      <c r="E28" t="s">
        <v>235</v>
      </c>
      <c r="G28">
        <v>21</v>
      </c>
    </row>
    <row r="29" spans="1:8">
      <c r="A29" s="72"/>
      <c r="B29" t="s">
        <v>3</v>
      </c>
      <c r="C29">
        <v>564</v>
      </c>
      <c r="D29" t="s">
        <v>50</v>
      </c>
      <c r="E29" t="s">
        <v>236</v>
      </c>
      <c r="G29">
        <v>7</v>
      </c>
    </row>
    <row r="30" spans="1:8">
      <c r="A30" s="72"/>
      <c r="B30" t="s">
        <v>5</v>
      </c>
      <c r="C30">
        <v>382</v>
      </c>
      <c r="D30" t="s">
        <v>71</v>
      </c>
      <c r="E30" t="s">
        <v>237</v>
      </c>
      <c r="G30">
        <v>6</v>
      </c>
    </row>
    <row r="31" spans="1:8">
      <c r="A31" s="72"/>
      <c r="B31" t="s">
        <v>4</v>
      </c>
      <c r="C31">
        <v>1230</v>
      </c>
      <c r="D31" t="s">
        <v>56</v>
      </c>
      <c r="E31" t="s">
        <v>238</v>
      </c>
      <c r="G31">
        <v>34</v>
      </c>
    </row>
    <row r="32" spans="1:8">
      <c r="A32" s="22"/>
      <c r="B32" t="s">
        <v>86</v>
      </c>
      <c r="C32" s="23">
        <v>202</v>
      </c>
      <c r="D32" s="24" t="s">
        <v>92</v>
      </c>
      <c r="E32" t="s">
        <v>242</v>
      </c>
      <c r="F32" s="23" t="s">
        <v>85</v>
      </c>
      <c r="G32">
        <v>6</v>
      </c>
    </row>
    <row r="33" spans="1:7">
      <c r="A33" s="72" t="s">
        <v>9</v>
      </c>
      <c r="B33" t="s">
        <v>76</v>
      </c>
      <c r="C33">
        <v>1756</v>
      </c>
      <c r="D33" t="s">
        <v>58</v>
      </c>
      <c r="E33" t="s">
        <v>243</v>
      </c>
      <c r="G33">
        <v>54</v>
      </c>
    </row>
    <row r="34" spans="1:7">
      <c r="A34" s="72"/>
      <c r="B34" t="s">
        <v>93</v>
      </c>
      <c r="C34">
        <v>1702</v>
      </c>
      <c r="D34" t="s">
        <v>58</v>
      </c>
      <c r="E34" t="s">
        <v>244</v>
      </c>
      <c r="G34">
        <v>27</v>
      </c>
    </row>
    <row r="35" spans="1:7">
      <c r="A35" s="72"/>
      <c r="B35" t="s">
        <v>10</v>
      </c>
      <c r="C35">
        <v>240</v>
      </c>
      <c r="D35" t="s">
        <v>67</v>
      </c>
      <c r="E35" t="s">
        <v>245</v>
      </c>
      <c r="G35">
        <v>6</v>
      </c>
    </row>
    <row r="36" spans="1:7">
      <c r="A36" s="72"/>
      <c r="B36" t="s">
        <v>45</v>
      </c>
      <c r="C36">
        <v>142</v>
      </c>
      <c r="D36" t="s">
        <v>68</v>
      </c>
      <c r="E36" t="s">
        <v>246</v>
      </c>
      <c r="G36">
        <v>4</v>
      </c>
    </row>
    <row r="37" spans="1:7">
      <c r="A37" s="72"/>
      <c r="B37" t="s">
        <v>46</v>
      </c>
      <c r="C37">
        <v>102</v>
      </c>
      <c r="D37" t="s">
        <v>69</v>
      </c>
      <c r="E37" t="s">
        <v>247</v>
      </c>
      <c r="G37">
        <v>3</v>
      </c>
    </row>
    <row r="38" spans="1:7">
      <c r="A38" s="72"/>
      <c r="B38" s="19" t="s">
        <v>119</v>
      </c>
      <c r="C38" s="19">
        <v>280</v>
      </c>
      <c r="D38" s="19" t="s">
        <v>67</v>
      </c>
      <c r="E38" s="19" t="s">
        <v>248</v>
      </c>
      <c r="F38" s="19"/>
      <c r="G38" s="19">
        <v>7</v>
      </c>
    </row>
    <row r="39" spans="1:7">
      <c r="A39" s="72"/>
      <c r="B39" s="19" t="s">
        <v>120</v>
      </c>
      <c r="C39" s="19">
        <v>262</v>
      </c>
      <c r="D39" s="19" t="s">
        <v>68</v>
      </c>
      <c r="E39" s="19" t="s">
        <v>249</v>
      </c>
      <c r="F39" s="19"/>
      <c r="G39" s="19">
        <v>7</v>
      </c>
    </row>
    <row r="40" spans="1:7">
      <c r="A40" s="72"/>
      <c r="B40" s="19" t="s">
        <v>121</v>
      </c>
      <c r="C40" s="19">
        <v>262</v>
      </c>
      <c r="D40" s="19" t="s">
        <v>69</v>
      </c>
      <c r="E40" s="19" t="s">
        <v>250</v>
      </c>
      <c r="F40" s="19"/>
      <c r="G40" s="19">
        <v>7</v>
      </c>
    </row>
    <row r="41" spans="1:7">
      <c r="A41" s="72"/>
      <c r="B41" t="s">
        <v>11</v>
      </c>
      <c r="C41">
        <v>10954</v>
      </c>
      <c r="D41" t="s">
        <v>73</v>
      </c>
      <c r="E41" t="s">
        <v>251</v>
      </c>
      <c r="G41">
        <v>232</v>
      </c>
    </row>
    <row r="42" spans="1:7">
      <c r="A42" s="72"/>
      <c r="B42" s="16" t="s">
        <v>117</v>
      </c>
      <c r="C42" s="16">
        <v>6144</v>
      </c>
      <c r="D42" s="16" t="s">
        <v>73</v>
      </c>
      <c r="E42" s="16" t="s">
        <v>252</v>
      </c>
      <c r="F42" s="16"/>
      <c r="G42" s="16">
        <v>232</v>
      </c>
    </row>
    <row r="43" spans="1:7">
      <c r="A43" s="72"/>
      <c r="B43" t="s">
        <v>13</v>
      </c>
      <c r="C43">
        <v>344</v>
      </c>
      <c r="D43" t="s">
        <v>52</v>
      </c>
      <c r="E43" t="s">
        <v>253</v>
      </c>
      <c r="G43">
        <v>18</v>
      </c>
    </row>
    <row r="44" spans="1:7">
      <c r="A44" s="72"/>
      <c r="B44" s="16" t="s">
        <v>115</v>
      </c>
      <c r="C44" s="16">
        <v>344</v>
      </c>
      <c r="D44" s="16" t="s">
        <v>116</v>
      </c>
      <c r="E44" s="16" t="s">
        <v>254</v>
      </c>
      <c r="F44" s="16"/>
      <c r="G44" s="16">
        <v>18</v>
      </c>
    </row>
    <row r="45" spans="1:7">
      <c r="A45" s="72"/>
      <c r="B45" s="17" t="s">
        <v>12</v>
      </c>
      <c r="C45" s="17">
        <v>270</v>
      </c>
      <c r="D45" s="17" t="s">
        <v>55</v>
      </c>
      <c r="E45" s="17" t="s">
        <v>255</v>
      </c>
      <c r="F45" s="17"/>
      <c r="G45" s="17">
        <v>6</v>
      </c>
    </row>
    <row r="46" spans="1:7">
      <c r="A46" t="s">
        <v>33</v>
      </c>
      <c r="B46" s="17" t="s">
        <v>34</v>
      </c>
      <c r="C46" s="17">
        <v>42</v>
      </c>
      <c r="D46" s="17" t="s">
        <v>48</v>
      </c>
      <c r="E46" s="17" t="s">
        <v>256</v>
      </c>
      <c r="F46" s="17"/>
      <c r="G46" s="17">
        <v>2</v>
      </c>
    </row>
    <row r="47" spans="1:7">
      <c r="A47" s="1" t="s">
        <v>35</v>
      </c>
      <c r="B47" s="17" t="s">
        <v>36</v>
      </c>
      <c r="C47" s="17">
        <v>42</v>
      </c>
      <c r="D47" s="17" t="s">
        <v>49</v>
      </c>
      <c r="E47" s="17" t="s">
        <v>257</v>
      </c>
      <c r="F47" s="17"/>
      <c r="G47" s="17">
        <v>2</v>
      </c>
    </row>
    <row r="48" spans="1:7">
      <c r="A48" s="73" t="s">
        <v>14</v>
      </c>
      <c r="B48" s="17" t="s">
        <v>15</v>
      </c>
      <c r="C48" s="17">
        <v>190</v>
      </c>
      <c r="D48" s="17" t="s">
        <v>54</v>
      </c>
      <c r="E48" s="17" t="s">
        <v>258</v>
      </c>
      <c r="F48" s="17"/>
      <c r="G48" s="17">
        <v>5</v>
      </c>
    </row>
    <row r="49" spans="1:7">
      <c r="A49" s="73"/>
      <c r="B49" s="17" t="s">
        <v>16</v>
      </c>
      <c r="C49" s="17">
        <v>198</v>
      </c>
      <c r="D49" s="17" t="s">
        <v>53</v>
      </c>
      <c r="E49" s="17" t="s">
        <v>259</v>
      </c>
      <c r="F49" s="17"/>
      <c r="G49" s="17">
        <v>4</v>
      </c>
    </row>
    <row r="50" spans="1:7">
      <c r="A50" s="73"/>
      <c r="B50" s="17" t="s">
        <v>17</v>
      </c>
      <c r="C50" s="17">
        <v>714</v>
      </c>
      <c r="D50" s="17" t="s">
        <v>72</v>
      </c>
      <c r="E50" s="17" t="s">
        <v>260</v>
      </c>
      <c r="F50" s="17"/>
      <c r="G50" s="17">
        <v>24</v>
      </c>
    </row>
    <row r="51" spans="1:7">
      <c r="A51" s="73"/>
      <c r="B51" s="18" t="s">
        <v>118</v>
      </c>
      <c r="C51" s="18">
        <v>774</v>
      </c>
      <c r="D51" s="18" t="s">
        <v>72</v>
      </c>
      <c r="E51" s="18" t="s">
        <v>261</v>
      </c>
      <c r="F51" s="18"/>
      <c r="G51" s="18">
        <v>25</v>
      </c>
    </row>
    <row r="52" spans="1:7">
      <c r="A52" s="73"/>
      <c r="B52" s="17" t="s">
        <v>18</v>
      </c>
      <c r="C52" s="17">
        <v>60</v>
      </c>
      <c r="D52" s="17" t="s">
        <v>66</v>
      </c>
      <c r="E52" s="17" t="s">
        <v>262</v>
      </c>
      <c r="F52" s="17"/>
      <c r="G52" s="17">
        <v>1</v>
      </c>
    </row>
    <row r="53" spans="1:7">
      <c r="A53" s="73"/>
      <c r="B53" s="17" t="s">
        <v>81</v>
      </c>
      <c r="C53" s="17">
        <v>210</v>
      </c>
      <c r="D53" s="17" t="s">
        <v>83</v>
      </c>
      <c r="E53" s="17" t="s">
        <v>263</v>
      </c>
      <c r="F53" s="17"/>
      <c r="G53" s="17">
        <v>24</v>
      </c>
    </row>
    <row r="54" spans="1:7">
      <c r="A54" s="73"/>
      <c r="B54" s="17" t="s">
        <v>94</v>
      </c>
      <c r="C54" s="17">
        <v>186</v>
      </c>
      <c r="D54" s="17" t="s">
        <v>83</v>
      </c>
      <c r="E54" s="17" t="s">
        <v>264</v>
      </c>
      <c r="F54" s="17"/>
      <c r="G54" s="17">
        <v>12</v>
      </c>
    </row>
    <row r="55" spans="1:7">
      <c r="A55" s="73"/>
      <c r="B55" s="17" t="s">
        <v>82</v>
      </c>
      <c r="C55" s="17">
        <v>202</v>
      </c>
      <c r="D55" s="17" t="s">
        <v>59</v>
      </c>
      <c r="E55" s="17" t="s">
        <v>265</v>
      </c>
      <c r="F55" s="17"/>
      <c r="G55" s="17">
        <v>20</v>
      </c>
    </row>
    <row r="56" spans="1:7">
      <c r="A56" s="73"/>
      <c r="B56" s="17" t="s">
        <v>102</v>
      </c>
      <c r="C56" s="17">
        <v>182</v>
      </c>
      <c r="D56" s="17" t="s">
        <v>103</v>
      </c>
      <c r="E56" s="17" t="s">
        <v>266</v>
      </c>
      <c r="F56" s="17"/>
      <c r="G56" s="17">
        <v>10</v>
      </c>
    </row>
    <row r="57" spans="1:7">
      <c r="A57" s="72" t="s">
        <v>19</v>
      </c>
      <c r="B57" s="17" t="s">
        <v>20</v>
      </c>
      <c r="C57" s="17">
        <v>70</v>
      </c>
      <c r="D57" s="17" t="s">
        <v>57</v>
      </c>
      <c r="E57" s="17" t="s">
        <v>267</v>
      </c>
      <c r="F57" s="17"/>
      <c r="G57" s="17">
        <v>4</v>
      </c>
    </row>
    <row r="58" spans="1:7">
      <c r="A58" s="72"/>
      <c r="B58" s="17" t="s">
        <v>21</v>
      </c>
      <c r="C58" s="17">
        <v>160</v>
      </c>
      <c r="D58" s="17" t="s">
        <v>70</v>
      </c>
      <c r="E58" s="17" t="s">
        <v>268</v>
      </c>
      <c r="F58" s="17"/>
      <c r="G58" s="17">
        <v>4</v>
      </c>
    </row>
    <row r="59" spans="1:7">
      <c r="A59" s="72"/>
      <c r="B59" s="17" t="s">
        <v>22</v>
      </c>
      <c r="C59" s="17">
        <v>88</v>
      </c>
      <c r="D59" s="17" t="s">
        <v>51</v>
      </c>
      <c r="E59" s="17" t="s">
        <v>269</v>
      </c>
      <c r="F59" s="17"/>
      <c r="G59" s="17">
        <v>4</v>
      </c>
    </row>
    <row r="60" spans="1:7">
      <c r="A60" s="72"/>
      <c r="B60" s="17" t="s">
        <v>23</v>
      </c>
      <c r="C60" s="17">
        <v>164</v>
      </c>
      <c r="D60" s="17" t="s">
        <v>84</v>
      </c>
      <c r="E60" s="17" t="s">
        <v>270</v>
      </c>
      <c r="F60" s="17"/>
      <c r="G60" s="17">
        <v>6</v>
      </c>
    </row>
    <row r="61" spans="1:7">
      <c r="A61" s="72"/>
      <c r="B61" s="17" t="s">
        <v>95</v>
      </c>
      <c r="C61" s="17">
        <v>160</v>
      </c>
      <c r="D61" s="17" t="s">
        <v>84</v>
      </c>
      <c r="E61" s="17" t="s">
        <v>271</v>
      </c>
      <c r="F61" s="17"/>
      <c r="G61" s="17">
        <v>4</v>
      </c>
    </row>
    <row r="62" spans="1:7">
      <c r="A62" s="72"/>
      <c r="B62" s="17" t="s">
        <v>24</v>
      </c>
      <c r="C62" s="17">
        <v>8</v>
      </c>
      <c r="D62" s="17" t="s">
        <v>61</v>
      </c>
      <c r="E62" s="17" t="s">
        <v>272</v>
      </c>
      <c r="F62" s="17"/>
      <c r="G62" s="17">
        <v>1</v>
      </c>
    </row>
    <row r="63" spans="1:7">
      <c r="A63" s="72"/>
      <c r="B63" s="17" t="s">
        <v>25</v>
      </c>
      <c r="C63" s="17">
        <v>80</v>
      </c>
      <c r="D63" s="17" t="s">
        <v>62</v>
      </c>
      <c r="E63" s="17" t="s">
        <v>273</v>
      </c>
      <c r="F63" s="17"/>
      <c r="G63" s="17">
        <v>2</v>
      </c>
    </row>
    <row r="64" spans="1:7">
      <c r="A64" s="72"/>
      <c r="B64" s="17" t="s">
        <v>38</v>
      </c>
      <c r="C64" s="17">
        <v>40</v>
      </c>
      <c r="D64" s="17" t="s">
        <v>64</v>
      </c>
      <c r="E64" s="17" t="s">
        <v>274</v>
      </c>
      <c r="F64" s="17"/>
      <c r="G64" s="17">
        <v>1</v>
      </c>
    </row>
    <row r="65" spans="1:8">
      <c r="A65" s="72"/>
      <c r="B65" s="17" t="s">
        <v>26</v>
      </c>
      <c r="C65" s="17">
        <v>380</v>
      </c>
      <c r="D65" s="17" t="s">
        <v>74</v>
      </c>
      <c r="E65" s="17" t="s">
        <v>275</v>
      </c>
      <c r="F65" s="17"/>
      <c r="G65" s="17">
        <v>25</v>
      </c>
    </row>
    <row r="66" spans="1:8">
      <c r="A66" s="22"/>
      <c r="B66" s="17" t="s">
        <v>87</v>
      </c>
      <c r="C66" s="17">
        <v>160</v>
      </c>
      <c r="D66" s="17" t="s">
        <v>92</v>
      </c>
      <c r="E66" s="17" t="s">
        <v>276</v>
      </c>
      <c r="F66" s="17" t="s">
        <v>85</v>
      </c>
      <c r="G66" s="17">
        <v>4</v>
      </c>
    </row>
    <row r="67" spans="1:8">
      <c r="A67" s="20" t="s">
        <v>122</v>
      </c>
      <c r="B67" s="21" t="s">
        <v>148</v>
      </c>
      <c r="C67" s="21">
        <v>100</v>
      </c>
      <c r="D67" s="21" t="s">
        <v>149</v>
      </c>
      <c r="E67" s="21" t="s">
        <v>277</v>
      </c>
      <c r="F67" s="20"/>
      <c r="G67" s="21">
        <v>5</v>
      </c>
    </row>
    <row r="68" spans="1:8">
      <c r="A68" s="17" t="s">
        <v>104</v>
      </c>
      <c r="B68" s="17" t="s">
        <v>105</v>
      </c>
      <c r="C68" s="17">
        <v>246</v>
      </c>
      <c r="D68" s="17" t="s">
        <v>106</v>
      </c>
      <c r="E68" s="17" t="s">
        <v>278</v>
      </c>
      <c r="F68" s="17"/>
      <c r="G68" s="17">
        <v>21</v>
      </c>
    </row>
    <row r="69" spans="1:8">
      <c r="B69" s="17" t="s">
        <v>150</v>
      </c>
      <c r="C69" s="17">
        <v>3600</v>
      </c>
    </row>
    <row r="70" spans="1:8">
      <c r="B70" s="17" t="s">
        <v>151</v>
      </c>
      <c r="C70" s="17">
        <v>3500</v>
      </c>
    </row>
    <row r="71" spans="1:8">
      <c r="B71" s="17" t="s">
        <v>152</v>
      </c>
      <c r="C71" s="17">
        <v>768</v>
      </c>
      <c r="D71" t="s">
        <v>153</v>
      </c>
      <c r="E71" t="s">
        <v>279</v>
      </c>
      <c r="G71">
        <v>11</v>
      </c>
      <c r="H71">
        <f>5*60*60+21*60+47</f>
        <v>19307</v>
      </c>
    </row>
    <row r="72" spans="1:8">
      <c r="B72" s="17" t="s">
        <v>154</v>
      </c>
      <c r="C72" s="17">
        <v>19498</v>
      </c>
      <c r="D72" t="s">
        <v>155</v>
      </c>
      <c r="E72" t="s">
        <v>280</v>
      </c>
      <c r="G72">
        <v>55</v>
      </c>
      <c r="H72">
        <f>5*60*60+21*60+47</f>
        <v>19307</v>
      </c>
    </row>
    <row r="73" spans="1:8">
      <c r="B73" s="17" t="s">
        <v>156</v>
      </c>
      <c r="C73">
        <v>2550</v>
      </c>
      <c r="D73" t="s">
        <v>157</v>
      </c>
      <c r="E73" t="s">
        <v>281</v>
      </c>
      <c r="G73">
        <v>36</v>
      </c>
    </row>
    <row r="74" spans="1:8">
      <c r="B74" s="17" t="s">
        <v>158</v>
      </c>
      <c r="C74">
        <v>19357</v>
      </c>
    </row>
    <row r="75" spans="1:8">
      <c r="B75" s="17" t="s">
        <v>159</v>
      </c>
      <c r="C75">
        <v>1800</v>
      </c>
      <c r="E75" t="s">
        <v>160</v>
      </c>
    </row>
    <row r="76" spans="1:8">
      <c r="B76" s="21" t="s">
        <v>190</v>
      </c>
      <c r="C76" s="20">
        <v>9080</v>
      </c>
      <c r="D76" s="20" t="s">
        <v>191</v>
      </c>
      <c r="E76" s="20" t="s">
        <v>282</v>
      </c>
      <c r="F76" s="20"/>
      <c r="G76" s="20">
        <v>6</v>
      </c>
    </row>
    <row r="77" spans="1:8">
      <c r="A77" t="s">
        <v>192</v>
      </c>
      <c r="B77" s="17" t="s">
        <v>193</v>
      </c>
      <c r="C77">
        <v>310</v>
      </c>
      <c r="D77" t="s">
        <v>194</v>
      </c>
      <c r="E77" t="s">
        <v>283</v>
      </c>
    </row>
    <row r="78" spans="1:8">
      <c r="B78" s="17" t="s">
        <v>195</v>
      </c>
      <c r="C78">
        <v>1134</v>
      </c>
      <c r="D78" t="s">
        <v>194</v>
      </c>
      <c r="E78" t="s">
        <v>284</v>
      </c>
    </row>
    <row r="79" spans="1:8">
      <c r="B79" s="17" t="s">
        <v>196</v>
      </c>
      <c r="C79">
        <v>2206</v>
      </c>
      <c r="D79" t="s">
        <v>194</v>
      </c>
      <c r="E79" t="s">
        <v>285</v>
      </c>
    </row>
    <row r="80" spans="1:8">
      <c r="B80" s="17" t="s">
        <v>197</v>
      </c>
      <c r="C80">
        <v>2730</v>
      </c>
      <c r="D80" t="s">
        <v>194</v>
      </c>
      <c r="E80" t="s">
        <v>286</v>
      </c>
    </row>
    <row r="81" spans="2:5">
      <c r="B81" s="17" t="s">
        <v>198</v>
      </c>
      <c r="C81">
        <v>1848</v>
      </c>
      <c r="D81" t="s">
        <v>194</v>
      </c>
      <c r="E81" t="s">
        <v>287</v>
      </c>
    </row>
    <row r="82" spans="2:5">
      <c r="B82" s="17" t="s">
        <v>199</v>
      </c>
      <c r="C82">
        <v>2332</v>
      </c>
      <c r="D82" t="s">
        <v>194</v>
      </c>
      <c r="E82" t="s">
        <v>288</v>
      </c>
    </row>
    <row r="83" spans="2:5">
      <c r="B83" s="17" t="s">
        <v>200</v>
      </c>
      <c r="C83">
        <v>120</v>
      </c>
      <c r="D83" t="s">
        <v>194</v>
      </c>
      <c r="E83" t="s">
        <v>289</v>
      </c>
    </row>
    <row r="84" spans="2:5">
      <c r="B84" s="17" t="s">
        <v>201</v>
      </c>
      <c r="C84">
        <v>509</v>
      </c>
      <c r="D84" t="s">
        <v>194</v>
      </c>
      <c r="E84" t="s">
        <v>290</v>
      </c>
    </row>
    <row r="85" spans="2:5">
      <c r="B85" s="17" t="s">
        <v>202</v>
      </c>
      <c r="C85">
        <v>4620</v>
      </c>
      <c r="D85" t="s">
        <v>194</v>
      </c>
      <c r="E85" t="s">
        <v>291</v>
      </c>
    </row>
    <row r="86" spans="2:5">
      <c r="B86" s="17" t="s">
        <v>203</v>
      </c>
      <c r="C86">
        <v>4019</v>
      </c>
      <c r="D86" t="s">
        <v>194</v>
      </c>
      <c r="E86" t="s">
        <v>292</v>
      </c>
    </row>
    <row r="87" spans="2:5">
      <c r="B87" s="17" t="s">
        <v>204</v>
      </c>
      <c r="C87">
        <v>1562</v>
      </c>
      <c r="D87" t="s">
        <v>194</v>
      </c>
      <c r="E87" t="s">
        <v>293</v>
      </c>
    </row>
    <row r="88" spans="2:5">
      <c r="B88" s="17" t="s">
        <v>205</v>
      </c>
      <c r="C88">
        <v>6688</v>
      </c>
      <c r="D88" t="s">
        <v>194</v>
      </c>
      <c r="E88" t="s">
        <v>294</v>
      </c>
    </row>
    <row r="89" spans="2:5">
      <c r="B89" s="17" t="s">
        <v>206</v>
      </c>
      <c r="C89">
        <v>1102</v>
      </c>
      <c r="D89" t="s">
        <v>194</v>
      </c>
      <c r="E89" t="s">
        <v>295</v>
      </c>
    </row>
    <row r="90" spans="2:5">
      <c r="B90" s="17" t="s">
        <v>207</v>
      </c>
      <c r="C90">
        <v>160</v>
      </c>
      <c r="D90" t="s">
        <v>194</v>
      </c>
      <c r="E90" t="s">
        <v>296</v>
      </c>
    </row>
    <row r="91" spans="2:5">
      <c r="B91" s="17" t="s">
        <v>208</v>
      </c>
      <c r="C91">
        <v>160</v>
      </c>
      <c r="D91" t="s">
        <v>194</v>
      </c>
      <c r="E91" t="s">
        <v>297</v>
      </c>
    </row>
    <row r="92" spans="2:5">
      <c r="B92" s="17" t="s">
        <v>209</v>
      </c>
      <c r="C92">
        <v>2512</v>
      </c>
      <c r="D92" t="s">
        <v>194</v>
      </c>
      <c r="E92" t="s">
        <v>298</v>
      </c>
    </row>
    <row r="93" spans="2:5">
      <c r="B93" s="17" t="s">
        <v>210</v>
      </c>
      <c r="C93">
        <v>377</v>
      </c>
      <c r="D93" t="s">
        <v>194</v>
      </c>
      <c r="E93" t="s">
        <v>299</v>
      </c>
    </row>
  </sheetData>
  <autoFilter ref="B1:B52" xr:uid="{00000000-0009-0000-0000-000001000000}"/>
  <mergeCells count="8">
    <mergeCell ref="A57:A65"/>
    <mergeCell ref="A4:A5"/>
    <mergeCell ref="A7:A16"/>
    <mergeCell ref="A17:A18"/>
    <mergeCell ref="A19:A20"/>
    <mergeCell ref="A22:A31"/>
    <mergeCell ref="A33:A45"/>
    <mergeCell ref="A48:A56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1482"/>
  <sheetViews>
    <sheetView workbookViewId="0">
      <pane ySplit="2" topLeftCell="A30" activePane="bottomLeft" state="frozen"/>
      <selection pane="bottomLeft" activeCell="D41" sqref="D41"/>
    </sheetView>
  </sheetViews>
  <sheetFormatPr defaultColWidth="9.09765625" defaultRowHeight="18"/>
  <cols>
    <col min="1" max="1" width="9.09765625" style="6"/>
    <col min="2" max="2" width="6.09765625" style="6" bestFit="1" customWidth="1"/>
    <col min="3" max="3" width="21.8984375" style="6" bestFit="1" customWidth="1"/>
    <col min="4" max="4" width="20.69921875" style="6" customWidth="1"/>
    <col min="5" max="5" width="10.8984375" style="6" bestFit="1" customWidth="1"/>
    <col min="6" max="6" width="9.09765625" style="6"/>
    <col min="7" max="7" width="8.8984375" style="15" customWidth="1"/>
    <col min="8" max="8" width="26.09765625" style="15" bestFit="1" customWidth="1"/>
    <col min="9" max="9" width="9.09765625" style="6"/>
    <col min="10" max="10" width="20.69921875" style="6" bestFit="1" customWidth="1"/>
    <col min="11" max="16384" width="9.09765625" style="6"/>
  </cols>
  <sheetData>
    <row r="1" spans="1:15">
      <c r="C1" s="6" t="s">
        <v>107</v>
      </c>
      <c r="D1" s="9">
        <v>44359.25</v>
      </c>
    </row>
    <row r="2" spans="1:15" ht="18.600000000000001" thickBot="1">
      <c r="A2" s="6" t="s">
        <v>108</v>
      </c>
      <c r="B2" s="5" t="s">
        <v>97</v>
      </c>
      <c r="C2" s="5"/>
      <c r="D2" s="5" t="s">
        <v>98</v>
      </c>
      <c r="E2" s="5" t="s">
        <v>99</v>
      </c>
    </row>
    <row r="3" spans="1:15">
      <c r="A3" s="6">
        <v>0</v>
      </c>
      <c r="B3" s="7" t="s">
        <v>100</v>
      </c>
      <c r="C3" s="8"/>
      <c r="D3" s="9">
        <v>44360.205023148148</v>
      </c>
      <c r="E3" s="10">
        <v>1200</v>
      </c>
      <c r="F3" s="15" t="s">
        <v>109</v>
      </c>
      <c r="G3" s="6"/>
      <c r="H3" s="70">
        <f>+D3</f>
        <v>44360.205023148148</v>
      </c>
      <c r="I3" s="15"/>
      <c r="J3" s="68" t="s">
        <v>316</v>
      </c>
      <c r="K3" s="67" t="s">
        <v>317</v>
      </c>
      <c r="N3" s="6" t="str">
        <f>+IF(J3=H3,"","x")</f>
        <v>x</v>
      </c>
      <c r="O3" s="6" t="str">
        <f>+IF(K3=D4,"","x")</f>
        <v>x</v>
      </c>
    </row>
    <row r="4" spans="1:15" ht="18.600000000000001" thickBot="1">
      <c r="B4" s="11" t="s">
        <v>101</v>
      </c>
      <c r="C4" s="12"/>
      <c r="D4" s="13">
        <f>D3+E3/3600/24</f>
        <v>44360.218912037039</v>
      </c>
      <c r="E4" s="14">
        <v>0</v>
      </c>
      <c r="F4" s="15"/>
      <c r="G4" s="6"/>
      <c r="H4" s="69">
        <f t="shared" ref="H4:H48" si="0">+D4</f>
        <v>44360.218912037039</v>
      </c>
      <c r="I4" s="15"/>
      <c r="J4" s="66" t="s">
        <v>317</v>
      </c>
      <c r="K4" s="67" t="s">
        <v>319</v>
      </c>
    </row>
    <row r="5" spans="1:15">
      <c r="A5" s="6">
        <v>19.254999999999999</v>
      </c>
      <c r="B5" s="7" t="s">
        <v>100</v>
      </c>
      <c r="C5" s="8"/>
      <c r="D5" s="9">
        <v>44361.228206018517</v>
      </c>
      <c r="E5" s="10">
        <v>1200</v>
      </c>
      <c r="F5" s="15" t="s">
        <v>110</v>
      </c>
      <c r="G5" s="6"/>
      <c r="H5" s="69">
        <f t="shared" si="0"/>
        <v>44361.228206018517</v>
      </c>
      <c r="I5" s="15"/>
      <c r="J5" s="66" t="s">
        <v>318</v>
      </c>
      <c r="K5" s="67" t="s">
        <v>321</v>
      </c>
    </row>
    <row r="6" spans="1:15" ht="18.600000000000001" thickBot="1">
      <c r="B6" s="11" t="s">
        <v>101</v>
      </c>
      <c r="C6" s="12"/>
      <c r="D6" s="13">
        <f>D5+E5/3600/24</f>
        <v>44361.242094907408</v>
      </c>
      <c r="E6" s="14">
        <v>0</v>
      </c>
      <c r="F6" s="15"/>
      <c r="G6" s="6"/>
      <c r="H6" s="69">
        <f t="shared" si="0"/>
        <v>44361.242094907408</v>
      </c>
      <c r="I6" s="15"/>
      <c r="J6" s="66" t="s">
        <v>319</v>
      </c>
      <c r="K6" s="67" t="s">
        <v>323</v>
      </c>
    </row>
    <row r="7" spans="1:15">
      <c r="A7" s="6">
        <v>-23.5</v>
      </c>
      <c r="B7" s="7" t="s">
        <v>100</v>
      </c>
      <c r="C7" s="8"/>
      <c r="D7" s="9">
        <v>44362.229062500002</v>
      </c>
      <c r="E7" s="10">
        <v>1200</v>
      </c>
      <c r="F7" s="15" t="s">
        <v>111</v>
      </c>
      <c r="G7" s="6"/>
      <c r="H7" s="69">
        <f t="shared" si="0"/>
        <v>44362.229062500002</v>
      </c>
      <c r="I7" s="15"/>
      <c r="J7" s="66" t="s">
        <v>320</v>
      </c>
      <c r="K7" s="67" t="s">
        <v>325</v>
      </c>
    </row>
    <row r="8" spans="1:15" ht="18.600000000000001" thickBot="1">
      <c r="B8" s="11" t="s">
        <v>101</v>
      </c>
      <c r="C8" s="12"/>
      <c r="D8" s="13">
        <f>D7+E7/3600/24</f>
        <v>44362.242951388893</v>
      </c>
      <c r="E8" s="14">
        <v>0</v>
      </c>
      <c r="F8" s="15"/>
      <c r="G8" s="6"/>
      <c r="H8" s="69">
        <f t="shared" si="0"/>
        <v>44362.242951388893</v>
      </c>
      <c r="I8" s="15"/>
      <c r="J8" s="66" t="s">
        <v>321</v>
      </c>
      <c r="K8" s="67" t="s">
        <v>327</v>
      </c>
    </row>
    <row r="9" spans="1:15">
      <c r="A9" s="6">
        <v>-14.5</v>
      </c>
      <c r="B9" s="7" t="s">
        <v>100</v>
      </c>
      <c r="C9" s="8"/>
      <c r="D9" s="9">
        <v>44363.229884259257</v>
      </c>
      <c r="E9" s="10">
        <v>1200</v>
      </c>
      <c r="F9" s="15" t="s">
        <v>112</v>
      </c>
      <c r="G9" s="6"/>
      <c r="H9" s="69">
        <f t="shared" si="0"/>
        <v>44363.229884259257</v>
      </c>
      <c r="I9" s="15"/>
      <c r="J9" s="66" t="s">
        <v>322</v>
      </c>
      <c r="K9" s="67" t="s">
        <v>329</v>
      </c>
    </row>
    <row r="10" spans="1:15" ht="18.600000000000001" thickBot="1">
      <c r="B10" s="11" t="s">
        <v>101</v>
      </c>
      <c r="C10" s="12"/>
      <c r="D10" s="13">
        <f>D9+E9/3600/24</f>
        <v>44363.243773148148</v>
      </c>
      <c r="E10" s="14">
        <v>0</v>
      </c>
      <c r="F10" s="15"/>
      <c r="G10" s="6"/>
      <c r="H10" s="69">
        <f t="shared" si="0"/>
        <v>44363.243773148148</v>
      </c>
      <c r="I10" s="15"/>
      <c r="J10" s="66" t="s">
        <v>323</v>
      </c>
      <c r="K10" s="67" t="s">
        <v>331</v>
      </c>
    </row>
    <row r="11" spans="1:15">
      <c r="A11" s="6">
        <v>-4.5</v>
      </c>
      <c r="B11" s="7" t="s">
        <v>100</v>
      </c>
      <c r="C11" s="8"/>
      <c r="D11" s="9">
        <v>44363.898819444446</v>
      </c>
      <c r="E11" s="10">
        <v>1200</v>
      </c>
      <c r="F11" s="15" t="s">
        <v>113</v>
      </c>
      <c r="G11" s="6" t="s">
        <v>114</v>
      </c>
      <c r="H11" s="69">
        <f t="shared" si="0"/>
        <v>44363.898819444446</v>
      </c>
      <c r="I11" s="15"/>
      <c r="J11" s="66" t="s">
        <v>324</v>
      </c>
      <c r="K11" s="67" t="s">
        <v>333</v>
      </c>
    </row>
    <row r="12" spans="1:15" ht="18.600000000000001" thickBot="1">
      <c r="B12" s="11" t="s">
        <v>101</v>
      </c>
      <c r="C12" s="12"/>
      <c r="D12" s="13">
        <f>D11+E11/3600/24</f>
        <v>44363.912708333337</v>
      </c>
      <c r="E12" s="14">
        <v>0</v>
      </c>
      <c r="F12" s="15"/>
      <c r="G12" s="6"/>
      <c r="H12" s="69">
        <f t="shared" si="0"/>
        <v>44363.912708333337</v>
      </c>
      <c r="I12" s="15"/>
      <c r="J12" s="66" t="s">
        <v>325</v>
      </c>
      <c r="K12" s="67" t="s">
        <v>335</v>
      </c>
    </row>
    <row r="13" spans="1:15">
      <c r="A13" s="6">
        <v>6.5</v>
      </c>
      <c r="B13" s="7" t="s">
        <v>100</v>
      </c>
      <c r="C13" s="8"/>
      <c r="D13" s="9">
        <v>44364.230752314812</v>
      </c>
      <c r="E13" s="10">
        <v>1200</v>
      </c>
      <c r="F13" s="15" t="s">
        <v>123</v>
      </c>
      <c r="G13" s="6"/>
      <c r="H13" s="69">
        <f t="shared" si="0"/>
        <v>44364.230752314812</v>
      </c>
      <c r="I13" s="15"/>
      <c r="J13" s="66" t="s">
        <v>326</v>
      </c>
      <c r="K13" s="67" t="s">
        <v>337</v>
      </c>
    </row>
    <row r="14" spans="1:15" ht="18.600000000000001" thickBot="1">
      <c r="B14" s="11" t="s">
        <v>101</v>
      </c>
      <c r="C14" s="12"/>
      <c r="D14" s="13">
        <f>D13+E13/3600/24</f>
        <v>44364.244641203702</v>
      </c>
      <c r="E14" s="14">
        <v>0</v>
      </c>
      <c r="F14" s="15"/>
      <c r="G14" s="6"/>
      <c r="H14" s="69">
        <f t="shared" si="0"/>
        <v>44364.244641203702</v>
      </c>
      <c r="I14" s="15"/>
      <c r="J14" s="66" t="s">
        <v>327</v>
      </c>
      <c r="K14" s="67" t="s">
        <v>339</v>
      </c>
    </row>
    <row r="15" spans="1:15">
      <c r="A15" s="6">
        <v>24.5</v>
      </c>
      <c r="B15" s="7" t="s">
        <v>100</v>
      </c>
      <c r="C15" s="8"/>
      <c r="D15" s="9">
        <v>44364.989039351851</v>
      </c>
      <c r="E15" s="10">
        <v>1200</v>
      </c>
      <c r="F15" s="15" t="s">
        <v>124</v>
      </c>
      <c r="G15" s="6"/>
      <c r="H15" s="69">
        <f t="shared" si="0"/>
        <v>44364.989039351851</v>
      </c>
      <c r="I15" s="15"/>
      <c r="J15" s="66" t="s">
        <v>328</v>
      </c>
      <c r="K15" s="67" t="s">
        <v>341</v>
      </c>
    </row>
    <row r="16" spans="1:15" ht="18.600000000000001" thickBot="1">
      <c r="B16" s="11" t="s">
        <v>101</v>
      </c>
      <c r="C16" s="12"/>
      <c r="D16" s="13">
        <f>D15+E15/3600/24</f>
        <v>44365.002928240741</v>
      </c>
      <c r="E16" s="14">
        <v>0</v>
      </c>
      <c r="F16" s="15"/>
      <c r="G16" s="6"/>
      <c r="H16" s="69">
        <f t="shared" si="0"/>
        <v>44365.002928240741</v>
      </c>
      <c r="I16" s="15"/>
      <c r="J16" s="66" t="s">
        <v>329</v>
      </c>
      <c r="K16" s="67" t="s">
        <v>343</v>
      </c>
    </row>
    <row r="17" spans="1:11">
      <c r="A17" s="6">
        <v>42.5</v>
      </c>
      <c r="B17" s="7" t="s">
        <v>100</v>
      </c>
      <c r="C17" s="8"/>
      <c r="D17" s="9">
        <v>44366.341817129629</v>
      </c>
      <c r="E17" s="10">
        <v>1200</v>
      </c>
      <c r="F17" s="15" t="s">
        <v>125</v>
      </c>
      <c r="G17" s="6"/>
      <c r="H17" s="69">
        <f t="shared" si="0"/>
        <v>44366.341817129629</v>
      </c>
      <c r="I17" s="15"/>
      <c r="J17" s="66" t="s">
        <v>330</v>
      </c>
      <c r="K17" s="67" t="s">
        <v>345</v>
      </c>
    </row>
    <row r="18" spans="1:11" ht="18.600000000000001" thickBot="1">
      <c r="B18" s="11" t="s">
        <v>101</v>
      </c>
      <c r="C18" s="12"/>
      <c r="D18" s="13">
        <f>D17+E17/3600/24</f>
        <v>44366.355706018519</v>
      </c>
      <c r="E18" s="14">
        <v>0</v>
      </c>
      <c r="F18" s="15"/>
      <c r="G18" s="6"/>
      <c r="H18" s="69">
        <f t="shared" si="0"/>
        <v>44366.355706018519</v>
      </c>
      <c r="I18" s="15"/>
      <c r="J18" s="66" t="s">
        <v>331</v>
      </c>
      <c r="K18" s="67" t="s">
        <v>347</v>
      </c>
    </row>
    <row r="19" spans="1:11">
      <c r="B19" s="7" t="s">
        <v>100</v>
      </c>
      <c r="C19" s="8"/>
      <c r="D19" s="9">
        <v>44367.278946759259</v>
      </c>
      <c r="E19" s="10">
        <v>1200</v>
      </c>
      <c r="F19" s="15" t="s">
        <v>126</v>
      </c>
      <c r="G19" s="6"/>
      <c r="H19" s="69">
        <f t="shared" si="0"/>
        <v>44367.278946759259</v>
      </c>
      <c r="I19" s="15"/>
      <c r="J19" s="66" t="s">
        <v>332</v>
      </c>
      <c r="K19" s="67" t="s">
        <v>349</v>
      </c>
    </row>
    <row r="20" spans="1:11" ht="18.600000000000001" thickBot="1">
      <c r="B20" s="11" t="s">
        <v>101</v>
      </c>
      <c r="C20" s="12"/>
      <c r="D20" s="13">
        <f>D19+E19/3600/24</f>
        <v>44367.29283564815</v>
      </c>
      <c r="E20" s="14">
        <v>0</v>
      </c>
      <c r="F20" s="15"/>
      <c r="G20" s="6"/>
      <c r="H20" s="69">
        <f t="shared" si="0"/>
        <v>44367.29283564815</v>
      </c>
      <c r="I20" s="15"/>
      <c r="J20" s="66" t="s">
        <v>333</v>
      </c>
      <c r="K20" s="67" t="s">
        <v>351</v>
      </c>
    </row>
    <row r="21" spans="1:11">
      <c r="B21" s="7" t="s">
        <v>100</v>
      </c>
      <c r="C21" s="8"/>
      <c r="D21" s="9">
        <v>44367.86922453704</v>
      </c>
      <c r="E21" s="10">
        <v>1200</v>
      </c>
      <c r="F21" s="15" t="s">
        <v>213</v>
      </c>
      <c r="G21" s="6"/>
      <c r="H21" s="69">
        <f t="shared" si="0"/>
        <v>44367.86922453704</v>
      </c>
      <c r="I21" s="15"/>
      <c r="J21" s="66" t="s">
        <v>334</v>
      </c>
      <c r="K21" s="67" t="s">
        <v>353</v>
      </c>
    </row>
    <row r="22" spans="1:11" ht="18.600000000000001" thickBot="1">
      <c r="B22" s="11" t="s">
        <v>101</v>
      </c>
      <c r="C22" s="12"/>
      <c r="D22" s="13">
        <f>D21+E21/3600/24</f>
        <v>44367.883113425931</v>
      </c>
      <c r="E22" s="14">
        <v>0</v>
      </c>
      <c r="F22" s="15"/>
      <c r="G22" s="6"/>
      <c r="H22" s="69">
        <f t="shared" si="0"/>
        <v>44367.883113425931</v>
      </c>
      <c r="I22" s="15"/>
      <c r="J22" s="66" t="s">
        <v>335</v>
      </c>
      <c r="K22" s="67" t="s">
        <v>355</v>
      </c>
    </row>
    <row r="23" spans="1:11">
      <c r="B23" s="7" t="s">
        <v>100</v>
      </c>
      <c r="C23" s="8"/>
      <c r="D23" s="9">
        <v>44368.206319444442</v>
      </c>
      <c r="E23" s="10">
        <v>1200</v>
      </c>
      <c r="F23" s="15" t="s">
        <v>215</v>
      </c>
      <c r="G23" s="6"/>
      <c r="H23" s="69">
        <f t="shared" si="0"/>
        <v>44368.206319444442</v>
      </c>
      <c r="I23" s="15"/>
      <c r="J23" s="66" t="s">
        <v>336</v>
      </c>
      <c r="K23" s="67" t="s">
        <v>357</v>
      </c>
    </row>
    <row r="24" spans="1:11" ht="18.600000000000001" thickBot="1">
      <c r="B24" s="11" t="s">
        <v>101</v>
      </c>
      <c r="C24" s="12"/>
      <c r="D24" s="13">
        <f>D23+E23/3600/24</f>
        <v>44368.220208333332</v>
      </c>
      <c r="E24" s="14">
        <v>0</v>
      </c>
      <c r="F24" s="15"/>
      <c r="G24" s="6"/>
      <c r="H24" s="69">
        <f t="shared" si="0"/>
        <v>44368.220208333332</v>
      </c>
      <c r="I24" s="15"/>
      <c r="J24" s="66" t="s">
        <v>337</v>
      </c>
      <c r="K24" s="67" t="s">
        <v>359</v>
      </c>
    </row>
    <row r="25" spans="1:11">
      <c r="B25" s="7" t="s">
        <v>100</v>
      </c>
      <c r="C25" s="8"/>
      <c r="D25" s="9">
        <v>44369.235266203701</v>
      </c>
      <c r="E25" s="10">
        <v>1200</v>
      </c>
      <c r="F25" s="15" t="s">
        <v>216</v>
      </c>
      <c r="G25" s="6"/>
      <c r="H25" s="69">
        <f t="shared" si="0"/>
        <v>44369.235266203701</v>
      </c>
      <c r="I25" s="15"/>
      <c r="J25" s="67" t="s">
        <v>338</v>
      </c>
    </row>
    <row r="26" spans="1:11" ht="18.600000000000001" thickBot="1">
      <c r="B26" s="11" t="s">
        <v>101</v>
      </c>
      <c r="C26" s="12"/>
      <c r="D26" s="13">
        <f>D25+E25/3600/24</f>
        <v>44369.249155092592</v>
      </c>
      <c r="E26" s="14">
        <v>0</v>
      </c>
      <c r="F26" s="15"/>
      <c r="G26" s="6"/>
      <c r="H26" s="69">
        <f t="shared" si="0"/>
        <v>44369.249155092592</v>
      </c>
      <c r="I26" s="15"/>
      <c r="J26" s="67" t="s">
        <v>339</v>
      </c>
    </row>
    <row r="27" spans="1:11">
      <c r="B27" s="7" t="s">
        <v>100</v>
      </c>
      <c r="C27" s="8"/>
      <c r="D27" s="9">
        <v>44370.278009259258</v>
      </c>
      <c r="E27" s="10">
        <v>1200</v>
      </c>
      <c r="F27" s="15" t="s">
        <v>217</v>
      </c>
      <c r="G27" s="6"/>
      <c r="H27" s="69">
        <f t="shared" si="0"/>
        <v>44370.278009259258</v>
      </c>
      <c r="I27" s="15"/>
      <c r="J27" s="67" t="s">
        <v>340</v>
      </c>
    </row>
    <row r="28" spans="1:11" ht="18.600000000000001" thickBot="1">
      <c r="B28" s="11" t="s">
        <v>101</v>
      </c>
      <c r="C28" s="12"/>
      <c r="D28" s="13">
        <f>D27+E27/3600/24</f>
        <v>44370.291898148149</v>
      </c>
      <c r="E28" s="14">
        <v>0</v>
      </c>
      <c r="F28" s="15"/>
      <c r="G28" s="6"/>
      <c r="H28" s="69">
        <f t="shared" si="0"/>
        <v>44370.291898148149</v>
      </c>
      <c r="I28" s="15"/>
      <c r="J28" s="67" t="s">
        <v>341</v>
      </c>
    </row>
    <row r="29" spans="1:11">
      <c r="B29" s="7" t="s">
        <v>100</v>
      </c>
      <c r="C29" s="8"/>
      <c r="D29" s="9">
        <v>44371.236875000002</v>
      </c>
      <c r="E29" s="10">
        <v>1200</v>
      </c>
      <c r="F29" s="15" t="s">
        <v>218</v>
      </c>
      <c r="G29" s="6"/>
      <c r="H29" s="69">
        <f t="shared" si="0"/>
        <v>44371.236875000002</v>
      </c>
      <c r="I29" s="15"/>
      <c r="J29" s="67" t="s">
        <v>342</v>
      </c>
    </row>
    <row r="30" spans="1:11" ht="18.600000000000001" thickBot="1">
      <c r="B30" s="11" t="s">
        <v>101</v>
      </c>
      <c r="C30" s="12"/>
      <c r="D30" s="13">
        <f>D29+E29/3600/24</f>
        <v>44371.250763888893</v>
      </c>
      <c r="E30" s="14">
        <v>0</v>
      </c>
      <c r="F30" s="15"/>
      <c r="G30" s="6"/>
      <c r="H30" s="69">
        <f t="shared" si="0"/>
        <v>44371.250763888893</v>
      </c>
      <c r="I30" s="15"/>
      <c r="J30" s="67" t="s">
        <v>343</v>
      </c>
    </row>
    <row r="31" spans="1:11">
      <c r="B31" s="7" t="s">
        <v>100</v>
      </c>
      <c r="C31" s="8"/>
      <c r="D31" s="9">
        <v>44371.895833333336</v>
      </c>
      <c r="E31" s="10">
        <v>1200</v>
      </c>
      <c r="F31" s="15" t="s">
        <v>219</v>
      </c>
      <c r="G31" s="6"/>
      <c r="H31" s="69">
        <f t="shared" si="0"/>
        <v>44371.895833333336</v>
      </c>
      <c r="I31" s="15"/>
      <c r="J31" s="67" t="s">
        <v>344</v>
      </c>
    </row>
    <row r="32" spans="1:11" ht="18.600000000000001" thickBot="1">
      <c r="B32" s="11" t="s">
        <v>101</v>
      </c>
      <c r="C32" s="12"/>
      <c r="D32" s="13">
        <f>D31+E31/3600/24</f>
        <v>44371.909722222226</v>
      </c>
      <c r="E32" s="14">
        <v>0</v>
      </c>
      <c r="F32" s="15"/>
      <c r="G32" s="6"/>
      <c r="H32" s="69">
        <f t="shared" si="0"/>
        <v>44371.909722222226</v>
      </c>
      <c r="I32" s="15"/>
      <c r="J32" s="67" t="s">
        <v>345</v>
      </c>
    </row>
    <row r="33" spans="2:10">
      <c r="B33" s="7" t="s">
        <v>100</v>
      </c>
      <c r="C33" s="8"/>
      <c r="D33" s="9">
        <v>44372.877928240741</v>
      </c>
      <c r="E33" s="10">
        <v>1200</v>
      </c>
      <c r="F33" s="15" t="s">
        <v>220</v>
      </c>
      <c r="G33" s="6"/>
      <c r="H33" s="69">
        <f t="shared" si="0"/>
        <v>44372.877928240741</v>
      </c>
      <c r="I33" s="15"/>
      <c r="J33" s="67" t="s">
        <v>346</v>
      </c>
    </row>
    <row r="34" spans="2:10" ht="18.600000000000001" thickBot="1">
      <c r="B34" s="11" t="s">
        <v>101</v>
      </c>
      <c r="C34" s="12"/>
      <c r="D34" s="13">
        <f>D33+E33/3600/24</f>
        <v>44372.891817129632</v>
      </c>
      <c r="E34" s="14">
        <v>0</v>
      </c>
      <c r="F34" s="15"/>
      <c r="G34" s="6"/>
      <c r="H34" s="69">
        <f t="shared" si="0"/>
        <v>44372.891817129632</v>
      </c>
      <c r="I34" s="15"/>
      <c r="J34" s="67" t="s">
        <v>347</v>
      </c>
    </row>
    <row r="35" spans="2:10">
      <c r="B35" s="7" t="s">
        <v>100</v>
      </c>
      <c r="C35" s="8"/>
      <c r="D35" s="9">
        <v>44373.552569444444</v>
      </c>
      <c r="E35" s="10">
        <v>1200</v>
      </c>
      <c r="F35" s="15" t="s">
        <v>223</v>
      </c>
      <c r="G35" s="6"/>
      <c r="H35" s="69">
        <f t="shared" si="0"/>
        <v>44373.552569444444</v>
      </c>
      <c r="I35" s="15"/>
      <c r="J35" s="67" t="s">
        <v>348</v>
      </c>
    </row>
    <row r="36" spans="2:10" ht="18.600000000000001" thickBot="1">
      <c r="B36" s="11" t="s">
        <v>101</v>
      </c>
      <c r="C36" s="12"/>
      <c r="D36" s="13">
        <f>D35+E35/3600/24</f>
        <v>44373.566458333335</v>
      </c>
      <c r="E36" s="14">
        <v>0</v>
      </c>
      <c r="F36" s="15"/>
      <c r="G36" s="6"/>
      <c r="H36" s="69">
        <f t="shared" si="0"/>
        <v>44373.566458333335</v>
      </c>
      <c r="I36" s="15"/>
      <c r="J36" s="67" t="s">
        <v>349</v>
      </c>
    </row>
    <row r="37" spans="2:10">
      <c r="B37" s="7" t="s">
        <v>100</v>
      </c>
      <c r="C37" s="8"/>
      <c r="D37" s="9">
        <v>44374.320613425924</v>
      </c>
      <c r="E37" s="10">
        <v>1200</v>
      </c>
      <c r="F37" s="15" t="s">
        <v>300</v>
      </c>
      <c r="G37" s="6"/>
      <c r="H37" s="69">
        <f t="shared" si="0"/>
        <v>44374.320613425924</v>
      </c>
      <c r="I37" s="15"/>
      <c r="J37" s="67" t="s">
        <v>350</v>
      </c>
    </row>
    <row r="38" spans="2:10" ht="18.600000000000001" thickBot="1">
      <c r="B38" s="11" t="s">
        <v>101</v>
      </c>
      <c r="C38" s="12"/>
      <c r="D38" s="13">
        <f>D37+E37/3600/24</f>
        <v>44374.334502314814</v>
      </c>
      <c r="E38" s="14">
        <v>0</v>
      </c>
      <c r="F38" s="15"/>
      <c r="G38" s="6"/>
      <c r="H38" s="69">
        <f t="shared" si="0"/>
        <v>44374.334502314814</v>
      </c>
      <c r="I38" s="15"/>
      <c r="J38" s="67" t="s">
        <v>351</v>
      </c>
    </row>
    <row r="39" spans="2:10">
      <c r="B39" s="7" t="s">
        <v>100</v>
      </c>
      <c r="C39" s="8"/>
      <c r="D39" s="9">
        <v>44375.260810185187</v>
      </c>
      <c r="E39" s="10">
        <v>1200</v>
      </c>
      <c r="F39" s="15" t="s">
        <v>309</v>
      </c>
      <c r="G39" s="6"/>
      <c r="H39" s="69">
        <f t="shared" si="0"/>
        <v>44375.260810185187</v>
      </c>
      <c r="I39" s="15"/>
      <c r="J39" s="67" t="s">
        <v>352</v>
      </c>
    </row>
    <row r="40" spans="2:10" ht="18.600000000000001" thickBot="1">
      <c r="B40" s="11" t="s">
        <v>101</v>
      </c>
      <c r="C40" s="12"/>
      <c r="D40" s="13">
        <f>D39+E39/3600/24</f>
        <v>44375.274699074078</v>
      </c>
      <c r="E40" s="14">
        <v>0</v>
      </c>
      <c r="F40" s="15"/>
      <c r="G40" s="6"/>
      <c r="H40" s="69">
        <f t="shared" si="0"/>
        <v>44375.274699074078</v>
      </c>
      <c r="I40" s="15"/>
      <c r="J40" s="67" t="s">
        <v>353</v>
      </c>
    </row>
    <row r="41" spans="2:10">
      <c r="B41" s="7" t="s">
        <v>100</v>
      </c>
      <c r="C41" s="8"/>
      <c r="D41" s="9">
        <v>44376.285104166665</v>
      </c>
      <c r="E41" s="10">
        <v>1200</v>
      </c>
      <c r="F41" s="15" t="s">
        <v>310</v>
      </c>
      <c r="G41" s="6"/>
      <c r="H41" s="69">
        <f t="shared" si="0"/>
        <v>44376.285104166665</v>
      </c>
      <c r="I41" s="15"/>
      <c r="J41" s="67" t="s">
        <v>354</v>
      </c>
    </row>
    <row r="42" spans="2:10" ht="18.600000000000001" thickBot="1">
      <c r="B42" s="11" t="s">
        <v>101</v>
      </c>
      <c r="C42" s="12"/>
      <c r="D42" s="13">
        <f>D41+E41/3600/24</f>
        <v>44376.298993055556</v>
      </c>
      <c r="E42" s="14">
        <v>0</v>
      </c>
      <c r="F42" s="15"/>
      <c r="G42" s="6"/>
      <c r="H42" s="69">
        <f t="shared" si="0"/>
        <v>44376.298993055556</v>
      </c>
      <c r="I42" s="15"/>
      <c r="J42" s="67" t="s">
        <v>355</v>
      </c>
    </row>
    <row r="43" spans="2:10">
      <c r="B43" s="7" t="s">
        <v>100</v>
      </c>
      <c r="C43" s="8"/>
      <c r="D43" s="9">
        <v>44377.241064814814</v>
      </c>
      <c r="E43" s="10">
        <v>1200</v>
      </c>
      <c r="F43" s="15" t="s">
        <v>311</v>
      </c>
      <c r="G43" s="6"/>
      <c r="H43" s="69">
        <f t="shared" si="0"/>
        <v>44377.241064814814</v>
      </c>
      <c r="I43" s="15"/>
      <c r="J43" s="67" t="s">
        <v>356</v>
      </c>
    </row>
    <row r="44" spans="2:10" ht="18.600000000000001" thickBot="1">
      <c r="B44" s="11" t="s">
        <v>101</v>
      </c>
      <c r="C44" s="12"/>
      <c r="D44" s="13">
        <f>D43+E43/3600/24</f>
        <v>44377.254953703705</v>
      </c>
      <c r="E44" s="14">
        <v>0</v>
      </c>
      <c r="F44" s="15"/>
      <c r="G44" s="6"/>
      <c r="H44" s="69">
        <f t="shared" si="0"/>
        <v>44377.254953703705</v>
      </c>
      <c r="I44" s="15"/>
      <c r="J44" s="67" t="s">
        <v>357</v>
      </c>
    </row>
    <row r="45" spans="2:10">
      <c r="B45" s="7" t="s">
        <v>100</v>
      </c>
      <c r="C45" s="8"/>
      <c r="D45" s="9">
        <v>44377.983912037038</v>
      </c>
      <c r="E45" s="10">
        <v>1200</v>
      </c>
      <c r="F45" s="15" t="s">
        <v>312</v>
      </c>
      <c r="G45" s="6"/>
      <c r="H45" s="69">
        <f t="shared" si="0"/>
        <v>44377.983912037038</v>
      </c>
      <c r="I45" s="15"/>
      <c r="J45" s="67" t="s">
        <v>358</v>
      </c>
    </row>
    <row r="46" spans="2:10" ht="18.600000000000001" thickBot="1">
      <c r="B46" s="11" t="s">
        <v>101</v>
      </c>
      <c r="C46" s="12"/>
      <c r="D46" s="13">
        <f>D45+E45/3600/24</f>
        <v>44377.997800925928</v>
      </c>
      <c r="E46" s="14">
        <v>0</v>
      </c>
      <c r="F46" s="15"/>
      <c r="G46" s="6"/>
      <c r="H46" s="69">
        <f t="shared" si="0"/>
        <v>44377.997800925928</v>
      </c>
      <c r="I46" s="15"/>
      <c r="J46" s="67" t="s">
        <v>359</v>
      </c>
    </row>
    <row r="47" spans="2:10">
      <c r="B47" s="7" t="s">
        <v>100</v>
      </c>
      <c r="C47" s="8"/>
      <c r="D47" s="9">
        <v>44379.07775462963</v>
      </c>
      <c r="E47" s="10">
        <v>1200</v>
      </c>
      <c r="F47" s="15" t="s">
        <v>313</v>
      </c>
      <c r="G47" s="6"/>
      <c r="H47" s="69">
        <f t="shared" si="0"/>
        <v>44379.07775462963</v>
      </c>
      <c r="I47" s="15"/>
    </row>
    <row r="48" spans="2:10" ht="18.600000000000001" thickBot="1">
      <c r="B48" s="11" t="s">
        <v>101</v>
      </c>
      <c r="C48" s="12"/>
      <c r="D48" s="13">
        <f>D47+E47/3600/24</f>
        <v>44379.091643518521</v>
      </c>
      <c r="E48" s="14">
        <v>0</v>
      </c>
      <c r="F48" s="15"/>
      <c r="G48" s="6"/>
      <c r="H48" s="69">
        <f t="shared" si="0"/>
        <v>44379.091643518521</v>
      </c>
      <c r="I48" s="15"/>
    </row>
    <row r="49" spans="2:9">
      <c r="B49" s="7"/>
      <c r="C49" s="8"/>
      <c r="D49" s="9"/>
      <c r="E49" s="10"/>
      <c r="F49" s="15"/>
      <c r="G49" s="6"/>
      <c r="H49" s="6"/>
      <c r="I49" s="15"/>
    </row>
    <row r="50" spans="2:9" ht="18.600000000000001" thickBot="1">
      <c r="B50" s="11"/>
      <c r="C50" s="12"/>
      <c r="D50" s="13"/>
      <c r="E50" s="14"/>
      <c r="F50" s="15"/>
      <c r="G50" s="6"/>
      <c r="H50" s="6"/>
      <c r="I50" s="15"/>
    </row>
    <row r="51" spans="2:9">
      <c r="B51" s="7"/>
      <c r="C51" s="8"/>
      <c r="D51" s="9"/>
      <c r="E51" s="10"/>
      <c r="F51" s="15"/>
      <c r="G51" s="6"/>
      <c r="H51" s="6"/>
      <c r="I51" s="15"/>
    </row>
    <row r="52" spans="2:9" ht="18.600000000000001" thickBot="1">
      <c r="B52" s="11"/>
      <c r="C52" s="12"/>
      <c r="D52" s="13"/>
      <c r="E52" s="14"/>
      <c r="F52" s="15"/>
      <c r="G52" s="6"/>
      <c r="H52" s="6"/>
      <c r="I52" s="15"/>
    </row>
    <row r="53" spans="2:9">
      <c r="B53" s="7"/>
      <c r="C53" s="8"/>
      <c r="D53" s="9"/>
      <c r="E53" s="10"/>
      <c r="F53" s="15"/>
      <c r="G53" s="6"/>
      <c r="H53" s="6"/>
      <c r="I53" s="15"/>
    </row>
    <row r="54" spans="2:9" ht="18.600000000000001" thickBot="1">
      <c r="B54" s="11"/>
      <c r="C54" s="12"/>
      <c r="D54" s="13"/>
      <c r="E54" s="14"/>
      <c r="F54" s="15"/>
      <c r="G54" s="6"/>
      <c r="H54" s="6"/>
      <c r="I54" s="15"/>
    </row>
    <row r="55" spans="2:9">
      <c r="B55" s="7"/>
      <c r="C55" s="8"/>
      <c r="D55" s="9"/>
      <c r="E55" s="10"/>
      <c r="F55" s="15"/>
      <c r="G55" s="6"/>
      <c r="H55" s="6"/>
      <c r="I55" s="15"/>
    </row>
    <row r="56" spans="2:9" ht="18.600000000000001" thickBot="1">
      <c r="B56" s="11"/>
      <c r="C56" s="12"/>
      <c r="D56" s="13"/>
      <c r="E56" s="14"/>
      <c r="F56" s="15"/>
      <c r="G56" s="6"/>
      <c r="H56" s="6"/>
      <c r="I56" s="15"/>
    </row>
    <row r="57" spans="2:9">
      <c r="B57" s="7"/>
      <c r="C57" s="8"/>
      <c r="D57" s="9"/>
      <c r="E57" s="10"/>
      <c r="F57" s="15"/>
      <c r="G57" s="6"/>
      <c r="H57" s="6"/>
      <c r="I57" s="15"/>
    </row>
    <row r="58" spans="2:9" ht="18.600000000000001" thickBot="1">
      <c r="B58" s="11"/>
      <c r="C58" s="12"/>
      <c r="D58" s="13"/>
      <c r="E58" s="14"/>
      <c r="F58" s="15"/>
      <c r="G58" s="6"/>
      <c r="H58" s="6"/>
      <c r="I58" s="15"/>
    </row>
    <row r="59" spans="2:9">
      <c r="G59" s="6"/>
      <c r="H59" s="6"/>
    </row>
    <row r="60" spans="2:9">
      <c r="G60" s="6"/>
      <c r="H60" s="6"/>
    </row>
    <row r="61" spans="2:9">
      <c r="G61" s="6"/>
      <c r="H61" s="6"/>
    </row>
    <row r="62" spans="2:9">
      <c r="G62" s="6"/>
      <c r="H62" s="6"/>
    </row>
    <row r="63" spans="2:9">
      <c r="G63" s="6"/>
      <c r="H63" s="6"/>
    </row>
    <row r="64" spans="2:9">
      <c r="G64" s="6"/>
      <c r="H64" s="6"/>
    </row>
    <row r="65" spans="7:8">
      <c r="G65" s="6"/>
      <c r="H65" s="6"/>
    </row>
    <row r="66" spans="7:8">
      <c r="G66" s="6"/>
      <c r="H66" s="6"/>
    </row>
    <row r="67" spans="7:8">
      <c r="G67" s="6"/>
      <c r="H67" s="6"/>
    </row>
    <row r="68" spans="7:8">
      <c r="G68" s="6"/>
      <c r="H68" s="6"/>
    </row>
    <row r="69" spans="7:8">
      <c r="G69" s="6"/>
      <c r="H69" s="6"/>
    </row>
    <row r="70" spans="7:8">
      <c r="G70" s="6"/>
      <c r="H70" s="6"/>
    </row>
    <row r="71" spans="7:8">
      <c r="G71" s="6"/>
      <c r="H71" s="6"/>
    </row>
    <row r="72" spans="7:8">
      <c r="G72" s="6"/>
      <c r="H72" s="6"/>
    </row>
    <row r="73" spans="7:8">
      <c r="G73" s="6"/>
      <c r="H73" s="6"/>
    </row>
    <row r="74" spans="7:8">
      <c r="G74" s="6"/>
      <c r="H74" s="6"/>
    </row>
    <row r="75" spans="7:8">
      <c r="G75" s="6"/>
      <c r="H75" s="6"/>
    </row>
    <row r="76" spans="7:8">
      <c r="G76" s="6"/>
      <c r="H76" s="6"/>
    </row>
    <row r="77" spans="7:8">
      <c r="G77" s="6"/>
      <c r="H77" s="6"/>
    </row>
    <row r="78" spans="7:8">
      <c r="G78" s="6"/>
      <c r="H78" s="6"/>
    </row>
    <row r="79" spans="7:8">
      <c r="G79" s="6"/>
      <c r="H79" s="6"/>
    </row>
    <row r="80" spans="7:8">
      <c r="G80" s="6"/>
      <c r="H80" s="6"/>
    </row>
    <row r="81" spans="7:8">
      <c r="G81" s="6"/>
      <c r="H81" s="6"/>
    </row>
    <row r="82" spans="7:8">
      <c r="G82" s="6"/>
      <c r="H82" s="6"/>
    </row>
    <row r="83" spans="7:8">
      <c r="G83" s="6"/>
      <c r="H83" s="6"/>
    </row>
    <row r="84" spans="7:8">
      <c r="G84" s="6"/>
      <c r="H84" s="6"/>
    </row>
    <row r="85" spans="7:8">
      <c r="G85" s="6"/>
      <c r="H85" s="6"/>
    </row>
    <row r="86" spans="7:8">
      <c r="G86" s="6"/>
      <c r="H86" s="6"/>
    </row>
    <row r="87" spans="7:8">
      <c r="G87" s="6"/>
      <c r="H87" s="6"/>
    </row>
    <row r="88" spans="7:8">
      <c r="G88" s="6"/>
      <c r="H88" s="6"/>
    </row>
    <row r="89" spans="7:8">
      <c r="G89" s="6"/>
      <c r="H89" s="6"/>
    </row>
    <row r="90" spans="7:8">
      <c r="G90" s="6"/>
      <c r="H90" s="6"/>
    </row>
    <row r="91" spans="7:8">
      <c r="G91" s="6"/>
      <c r="H91" s="6"/>
    </row>
    <row r="92" spans="7:8">
      <c r="G92" s="6"/>
      <c r="H92" s="6"/>
    </row>
    <row r="93" spans="7:8">
      <c r="G93" s="6"/>
      <c r="H93" s="6"/>
    </row>
    <row r="94" spans="7:8">
      <c r="G94" s="6"/>
      <c r="H94" s="6"/>
    </row>
    <row r="95" spans="7:8">
      <c r="G95" s="6"/>
      <c r="H95" s="6"/>
    </row>
    <row r="96" spans="7:8">
      <c r="G96" s="6"/>
      <c r="H96" s="6"/>
    </row>
    <row r="97" spans="7:8">
      <c r="G97" s="6"/>
      <c r="H97" s="6"/>
    </row>
    <row r="98" spans="7:8">
      <c r="G98" s="6"/>
      <c r="H98" s="6"/>
    </row>
    <row r="99" spans="7:8">
      <c r="G99" s="6"/>
      <c r="H99" s="6"/>
    </row>
    <row r="100" spans="7:8">
      <c r="G100" s="6"/>
      <c r="H100" s="6"/>
    </row>
    <row r="101" spans="7:8">
      <c r="G101" s="6"/>
      <c r="H101" s="6"/>
    </row>
    <row r="102" spans="7:8">
      <c r="G102" s="6"/>
      <c r="H102" s="6"/>
    </row>
    <row r="103" spans="7:8">
      <c r="G103" s="6"/>
      <c r="H103" s="6"/>
    </row>
    <row r="104" spans="7:8">
      <c r="G104" s="6"/>
      <c r="H104" s="6"/>
    </row>
    <row r="105" spans="7:8">
      <c r="G105" s="6"/>
      <c r="H105" s="6"/>
    </row>
    <row r="106" spans="7:8">
      <c r="G106" s="6"/>
      <c r="H106" s="6"/>
    </row>
    <row r="107" spans="7:8">
      <c r="G107" s="6"/>
      <c r="H107" s="6"/>
    </row>
    <row r="108" spans="7:8">
      <c r="G108" s="6"/>
      <c r="H108" s="6"/>
    </row>
    <row r="109" spans="7:8">
      <c r="G109" s="6"/>
      <c r="H109" s="6"/>
    </row>
    <row r="110" spans="7:8">
      <c r="G110" s="6"/>
      <c r="H110" s="6"/>
    </row>
    <row r="111" spans="7:8">
      <c r="G111" s="6"/>
      <c r="H111" s="6"/>
    </row>
    <row r="112" spans="7:8">
      <c r="G112" s="6"/>
      <c r="H112" s="6"/>
    </row>
    <row r="113" spans="7:8">
      <c r="G113" s="6"/>
      <c r="H113" s="6"/>
    </row>
    <row r="114" spans="7:8">
      <c r="G114" s="6"/>
      <c r="H114" s="6"/>
    </row>
    <row r="115" spans="7:8">
      <c r="G115" s="6"/>
      <c r="H115" s="6"/>
    </row>
    <row r="116" spans="7:8">
      <c r="G116" s="6"/>
      <c r="H116" s="6"/>
    </row>
    <row r="117" spans="7:8">
      <c r="G117" s="6"/>
      <c r="H117" s="6"/>
    </row>
    <row r="118" spans="7:8">
      <c r="G118" s="6"/>
      <c r="H118" s="6"/>
    </row>
    <row r="119" spans="7:8">
      <c r="G119" s="6"/>
      <c r="H119" s="6"/>
    </row>
    <row r="120" spans="7:8">
      <c r="G120" s="6"/>
      <c r="H120" s="6"/>
    </row>
    <row r="121" spans="7:8">
      <c r="G121" s="6"/>
      <c r="H121" s="6"/>
    </row>
    <row r="122" spans="7:8">
      <c r="G122" s="6"/>
      <c r="H122" s="6"/>
    </row>
    <row r="123" spans="7:8">
      <c r="G123" s="6"/>
      <c r="H123" s="6"/>
    </row>
    <row r="124" spans="7:8">
      <c r="G124" s="6"/>
      <c r="H124" s="6"/>
    </row>
    <row r="125" spans="7:8">
      <c r="G125" s="6"/>
      <c r="H125" s="6"/>
    </row>
    <row r="126" spans="7:8">
      <c r="G126" s="6"/>
      <c r="H126" s="6"/>
    </row>
    <row r="127" spans="7:8">
      <c r="G127" s="6"/>
      <c r="H127" s="6"/>
    </row>
    <row r="128" spans="7:8">
      <c r="G128" s="6"/>
      <c r="H128" s="6"/>
    </row>
    <row r="129" spans="7:8">
      <c r="G129" s="6"/>
      <c r="H129" s="6"/>
    </row>
    <row r="130" spans="7:8">
      <c r="G130" s="6"/>
      <c r="H130" s="6"/>
    </row>
    <row r="131" spans="7:8">
      <c r="G131" s="6"/>
      <c r="H131" s="6"/>
    </row>
    <row r="132" spans="7:8">
      <c r="G132" s="6"/>
      <c r="H132" s="6"/>
    </row>
    <row r="133" spans="7:8">
      <c r="G133" s="6"/>
      <c r="H133" s="6"/>
    </row>
    <row r="134" spans="7:8">
      <c r="G134" s="6"/>
      <c r="H134" s="6"/>
    </row>
    <row r="135" spans="7:8">
      <c r="G135" s="6"/>
      <c r="H135" s="6"/>
    </row>
    <row r="136" spans="7:8">
      <c r="G136" s="6"/>
      <c r="H136" s="6"/>
    </row>
    <row r="137" spans="7:8">
      <c r="G137" s="6"/>
      <c r="H137" s="6"/>
    </row>
    <row r="138" spans="7:8">
      <c r="G138" s="6"/>
      <c r="H138" s="6"/>
    </row>
    <row r="139" spans="7:8">
      <c r="G139" s="6"/>
      <c r="H139" s="6"/>
    </row>
    <row r="140" spans="7:8">
      <c r="G140" s="6"/>
      <c r="H140" s="6"/>
    </row>
    <row r="141" spans="7:8">
      <c r="G141" s="6"/>
      <c r="H141" s="6"/>
    </row>
    <row r="142" spans="7:8">
      <c r="G142" s="6"/>
      <c r="H142" s="6"/>
    </row>
    <row r="143" spans="7:8">
      <c r="G143" s="6"/>
      <c r="H143" s="6"/>
    </row>
    <row r="144" spans="7:8">
      <c r="G144" s="6"/>
      <c r="H144" s="6"/>
    </row>
    <row r="145" spans="7:8">
      <c r="G145" s="6"/>
      <c r="H145" s="6"/>
    </row>
    <row r="146" spans="7:8">
      <c r="G146" s="6"/>
      <c r="H146" s="6"/>
    </row>
    <row r="147" spans="7:8">
      <c r="G147" s="6"/>
      <c r="H147" s="6"/>
    </row>
    <row r="148" spans="7:8">
      <c r="G148" s="6"/>
      <c r="H148" s="6"/>
    </row>
    <row r="149" spans="7:8">
      <c r="G149" s="6"/>
      <c r="H149" s="6"/>
    </row>
    <row r="150" spans="7:8">
      <c r="G150" s="6"/>
      <c r="H150" s="6"/>
    </row>
    <row r="151" spans="7:8">
      <c r="G151" s="6"/>
      <c r="H151" s="6"/>
    </row>
    <row r="152" spans="7:8">
      <c r="G152" s="6"/>
      <c r="H152" s="6"/>
    </row>
    <row r="153" spans="7:8">
      <c r="G153" s="6"/>
      <c r="H153" s="6"/>
    </row>
    <row r="154" spans="7:8">
      <c r="G154" s="6"/>
      <c r="H154" s="6"/>
    </row>
    <row r="155" spans="7:8">
      <c r="G155" s="6"/>
      <c r="H155" s="6"/>
    </row>
    <row r="156" spans="7:8">
      <c r="G156" s="6"/>
      <c r="H156" s="6"/>
    </row>
    <row r="157" spans="7:8">
      <c r="G157" s="6"/>
      <c r="H157" s="6"/>
    </row>
    <row r="158" spans="7:8">
      <c r="G158" s="6"/>
      <c r="H158" s="6"/>
    </row>
    <row r="159" spans="7:8">
      <c r="G159" s="6"/>
      <c r="H159" s="6"/>
    </row>
    <row r="160" spans="7:8">
      <c r="G160" s="6"/>
      <c r="H160" s="6"/>
    </row>
    <row r="161" spans="7:8">
      <c r="G161" s="6"/>
      <c r="H161" s="6"/>
    </row>
    <row r="162" spans="7:8">
      <c r="G162" s="6"/>
      <c r="H162" s="6"/>
    </row>
    <row r="163" spans="7:8">
      <c r="G163" s="6"/>
      <c r="H163" s="6"/>
    </row>
    <row r="164" spans="7:8">
      <c r="G164" s="6"/>
      <c r="H164" s="6"/>
    </row>
    <row r="165" spans="7:8">
      <c r="G165" s="6"/>
      <c r="H165" s="6"/>
    </row>
    <row r="166" spans="7:8">
      <c r="G166" s="6"/>
      <c r="H166" s="6"/>
    </row>
    <row r="167" spans="7:8">
      <c r="G167" s="6"/>
      <c r="H167" s="6"/>
    </row>
    <row r="168" spans="7:8">
      <c r="G168" s="6"/>
      <c r="H168" s="6"/>
    </row>
    <row r="169" spans="7:8">
      <c r="G169" s="6"/>
      <c r="H169" s="6"/>
    </row>
    <row r="170" spans="7:8">
      <c r="G170" s="6"/>
      <c r="H170" s="6"/>
    </row>
    <row r="171" spans="7:8">
      <c r="G171" s="6"/>
      <c r="H171" s="6"/>
    </row>
    <row r="172" spans="7:8">
      <c r="G172" s="6"/>
      <c r="H172" s="6"/>
    </row>
    <row r="173" spans="7:8">
      <c r="G173" s="6"/>
      <c r="H173" s="6"/>
    </row>
    <row r="174" spans="7:8">
      <c r="G174" s="6"/>
      <c r="H174" s="6"/>
    </row>
    <row r="175" spans="7:8">
      <c r="G175" s="6"/>
      <c r="H175" s="6"/>
    </row>
    <row r="176" spans="7:8">
      <c r="G176" s="6"/>
      <c r="H176" s="6"/>
    </row>
    <row r="177" spans="7:8">
      <c r="G177" s="6"/>
      <c r="H177" s="6"/>
    </row>
    <row r="178" spans="7:8">
      <c r="G178" s="6"/>
      <c r="H178" s="6"/>
    </row>
    <row r="179" spans="7:8">
      <c r="G179" s="6"/>
      <c r="H179" s="6"/>
    </row>
    <row r="180" spans="7:8">
      <c r="G180" s="6"/>
      <c r="H180" s="6"/>
    </row>
    <row r="181" spans="7:8">
      <c r="G181" s="6"/>
      <c r="H181" s="6"/>
    </row>
    <row r="182" spans="7:8">
      <c r="G182" s="6"/>
      <c r="H182" s="6"/>
    </row>
    <row r="183" spans="7:8">
      <c r="G183" s="6"/>
      <c r="H183" s="6"/>
    </row>
    <row r="184" spans="7:8">
      <c r="G184" s="6"/>
      <c r="H184" s="6"/>
    </row>
    <row r="185" spans="7:8">
      <c r="G185" s="6"/>
      <c r="H185" s="6"/>
    </row>
    <row r="186" spans="7:8">
      <c r="G186" s="6"/>
      <c r="H186" s="6"/>
    </row>
    <row r="187" spans="7:8">
      <c r="G187" s="6"/>
      <c r="H187" s="6"/>
    </row>
    <row r="188" spans="7:8">
      <c r="G188" s="6"/>
      <c r="H188" s="6"/>
    </row>
    <row r="189" spans="7:8">
      <c r="G189" s="6"/>
      <c r="H189" s="6"/>
    </row>
    <row r="190" spans="7:8">
      <c r="G190" s="6"/>
      <c r="H190" s="6"/>
    </row>
    <row r="191" spans="7:8">
      <c r="G191" s="6"/>
      <c r="H191" s="6"/>
    </row>
    <row r="192" spans="7:8">
      <c r="G192" s="6"/>
      <c r="H192" s="6"/>
    </row>
    <row r="193" spans="7:8">
      <c r="G193" s="6"/>
      <c r="H193" s="6"/>
    </row>
    <row r="194" spans="7:8">
      <c r="G194" s="6"/>
      <c r="H194" s="6"/>
    </row>
    <row r="195" spans="7:8">
      <c r="G195" s="6"/>
      <c r="H195" s="6"/>
    </row>
    <row r="196" spans="7:8">
      <c r="G196" s="6"/>
      <c r="H196" s="6"/>
    </row>
    <row r="197" spans="7:8">
      <c r="G197" s="6"/>
      <c r="H197" s="6"/>
    </row>
    <row r="198" spans="7:8">
      <c r="G198" s="6"/>
      <c r="H198" s="6"/>
    </row>
    <row r="199" spans="7:8">
      <c r="G199" s="6"/>
      <c r="H199" s="6"/>
    </row>
    <row r="200" spans="7:8">
      <c r="G200" s="6"/>
      <c r="H200" s="6"/>
    </row>
    <row r="201" spans="7:8">
      <c r="G201" s="6"/>
      <c r="H201" s="6"/>
    </row>
    <row r="202" spans="7:8">
      <c r="G202" s="6"/>
      <c r="H202" s="6"/>
    </row>
    <row r="203" spans="7:8">
      <c r="G203" s="6"/>
      <c r="H203" s="6"/>
    </row>
    <row r="204" spans="7:8">
      <c r="G204" s="6"/>
      <c r="H204" s="6"/>
    </row>
    <row r="205" spans="7:8">
      <c r="G205" s="6"/>
      <c r="H205" s="6"/>
    </row>
    <row r="206" spans="7:8">
      <c r="G206" s="6"/>
      <c r="H206" s="6"/>
    </row>
    <row r="207" spans="7:8">
      <c r="G207" s="6"/>
      <c r="H207" s="6"/>
    </row>
    <row r="208" spans="7:8">
      <c r="G208" s="6"/>
      <c r="H208" s="6"/>
    </row>
    <row r="209" spans="7:8">
      <c r="G209" s="6"/>
      <c r="H209" s="6"/>
    </row>
    <row r="210" spans="7:8">
      <c r="G210" s="6"/>
      <c r="H210" s="6"/>
    </row>
    <row r="211" spans="7:8">
      <c r="G211" s="6"/>
      <c r="H211" s="6"/>
    </row>
    <row r="212" spans="7:8">
      <c r="G212" s="6"/>
      <c r="H212" s="6"/>
    </row>
    <row r="213" spans="7:8">
      <c r="G213" s="6"/>
      <c r="H213" s="6"/>
    </row>
    <row r="214" spans="7:8">
      <c r="G214" s="6"/>
      <c r="H214" s="6"/>
    </row>
    <row r="215" spans="7:8">
      <c r="G215" s="6"/>
      <c r="H215" s="6"/>
    </row>
    <row r="216" spans="7:8">
      <c r="G216" s="6"/>
      <c r="H216" s="6"/>
    </row>
    <row r="217" spans="7:8">
      <c r="G217" s="6"/>
      <c r="H217" s="6"/>
    </row>
    <row r="218" spans="7:8">
      <c r="G218" s="6"/>
      <c r="H218" s="6"/>
    </row>
    <row r="219" spans="7:8">
      <c r="G219" s="6"/>
      <c r="H219" s="6"/>
    </row>
    <row r="220" spans="7:8">
      <c r="G220" s="6"/>
      <c r="H220" s="6"/>
    </row>
    <row r="221" spans="7:8">
      <c r="G221" s="6"/>
      <c r="H221" s="6"/>
    </row>
    <row r="222" spans="7:8">
      <c r="G222" s="6"/>
      <c r="H222" s="6"/>
    </row>
    <row r="223" spans="7:8">
      <c r="G223" s="6"/>
      <c r="H223" s="6"/>
    </row>
    <row r="224" spans="7:8">
      <c r="G224" s="6"/>
      <c r="H224" s="6"/>
    </row>
    <row r="225" spans="7:8">
      <c r="G225" s="6"/>
      <c r="H225" s="6"/>
    </row>
    <row r="226" spans="7:8">
      <c r="G226" s="6"/>
      <c r="H226" s="6"/>
    </row>
    <row r="227" spans="7:8">
      <c r="G227" s="6"/>
      <c r="H227" s="6"/>
    </row>
    <row r="228" spans="7:8">
      <c r="G228" s="6"/>
      <c r="H228" s="6"/>
    </row>
    <row r="229" spans="7:8">
      <c r="G229" s="6"/>
      <c r="H229" s="6"/>
    </row>
    <row r="230" spans="7:8">
      <c r="G230" s="6"/>
      <c r="H230" s="6"/>
    </row>
    <row r="231" spans="7:8">
      <c r="G231" s="6"/>
      <c r="H231" s="6"/>
    </row>
    <row r="232" spans="7:8">
      <c r="G232" s="6"/>
      <c r="H232" s="6"/>
    </row>
    <row r="233" spans="7:8">
      <c r="G233" s="6"/>
      <c r="H233" s="6"/>
    </row>
    <row r="234" spans="7:8">
      <c r="G234" s="6"/>
      <c r="H234" s="6"/>
    </row>
    <row r="235" spans="7:8">
      <c r="G235" s="6"/>
      <c r="H235" s="6"/>
    </row>
    <row r="236" spans="7:8">
      <c r="G236" s="6"/>
      <c r="H236" s="6"/>
    </row>
    <row r="237" spans="7:8">
      <c r="G237" s="6"/>
      <c r="H237" s="6"/>
    </row>
    <row r="238" spans="7:8">
      <c r="G238" s="6"/>
      <c r="H238" s="6"/>
    </row>
    <row r="239" spans="7:8">
      <c r="G239" s="6"/>
      <c r="H239" s="6"/>
    </row>
    <row r="240" spans="7:8">
      <c r="G240" s="6"/>
      <c r="H240" s="6"/>
    </row>
    <row r="241" spans="7:8">
      <c r="G241" s="6"/>
      <c r="H241" s="6"/>
    </row>
    <row r="242" spans="7:8">
      <c r="G242" s="6"/>
      <c r="H242" s="6"/>
    </row>
    <row r="243" spans="7:8">
      <c r="G243" s="6"/>
      <c r="H243" s="6"/>
    </row>
    <row r="244" spans="7:8">
      <c r="G244" s="6"/>
      <c r="H244" s="6"/>
    </row>
    <row r="245" spans="7:8">
      <c r="G245" s="6"/>
      <c r="H245" s="6"/>
    </row>
    <row r="246" spans="7:8">
      <c r="G246" s="6"/>
      <c r="H246" s="6"/>
    </row>
    <row r="247" spans="7:8">
      <c r="G247" s="6"/>
      <c r="H247" s="6"/>
    </row>
    <row r="248" spans="7:8">
      <c r="G248" s="6"/>
      <c r="H248" s="6"/>
    </row>
    <row r="249" spans="7:8">
      <c r="G249" s="6"/>
      <c r="H249" s="6"/>
    </row>
    <row r="250" spans="7:8">
      <c r="G250" s="6"/>
      <c r="H250" s="6"/>
    </row>
    <row r="251" spans="7:8">
      <c r="G251" s="6"/>
      <c r="H251" s="6"/>
    </row>
    <row r="252" spans="7:8">
      <c r="G252" s="6"/>
      <c r="H252" s="6"/>
    </row>
    <row r="253" spans="7:8">
      <c r="G253" s="6"/>
      <c r="H253" s="6"/>
    </row>
    <row r="254" spans="7:8">
      <c r="G254" s="6"/>
      <c r="H254" s="6"/>
    </row>
    <row r="255" spans="7:8">
      <c r="G255" s="6"/>
      <c r="H255" s="6"/>
    </row>
    <row r="256" spans="7:8">
      <c r="G256" s="6"/>
      <c r="H256" s="6"/>
    </row>
    <row r="257" spans="7:8">
      <c r="G257" s="6"/>
      <c r="H257" s="6"/>
    </row>
    <row r="258" spans="7:8">
      <c r="G258" s="6"/>
      <c r="H258" s="6"/>
    </row>
    <row r="259" spans="7:8">
      <c r="G259" s="6"/>
      <c r="H259" s="6"/>
    </row>
    <row r="260" spans="7:8">
      <c r="G260" s="6"/>
      <c r="H260" s="6"/>
    </row>
    <row r="261" spans="7:8">
      <c r="G261" s="6"/>
      <c r="H261" s="6"/>
    </row>
    <row r="262" spans="7:8">
      <c r="G262" s="6"/>
      <c r="H262" s="6"/>
    </row>
    <row r="263" spans="7:8">
      <c r="G263" s="6"/>
      <c r="H263" s="6"/>
    </row>
    <row r="264" spans="7:8">
      <c r="G264" s="6"/>
      <c r="H264" s="6"/>
    </row>
    <row r="265" spans="7:8">
      <c r="G265" s="6"/>
      <c r="H265" s="6"/>
    </row>
    <row r="266" spans="7:8">
      <c r="G266" s="6"/>
      <c r="H266" s="6"/>
    </row>
    <row r="267" spans="7:8">
      <c r="G267" s="6"/>
      <c r="H267" s="6"/>
    </row>
    <row r="268" spans="7:8">
      <c r="G268" s="6"/>
      <c r="H268" s="6"/>
    </row>
    <row r="269" spans="7:8">
      <c r="G269" s="6"/>
      <c r="H269" s="6"/>
    </row>
    <row r="270" spans="7:8">
      <c r="G270" s="6"/>
      <c r="H270" s="6"/>
    </row>
    <row r="271" spans="7:8">
      <c r="G271" s="6"/>
      <c r="H271" s="6"/>
    </row>
    <row r="272" spans="7:8">
      <c r="G272" s="6"/>
      <c r="H272" s="6"/>
    </row>
    <row r="273" spans="7:8">
      <c r="G273" s="6"/>
      <c r="H273" s="6"/>
    </row>
    <row r="274" spans="7:8">
      <c r="G274" s="6"/>
      <c r="H274" s="6"/>
    </row>
    <row r="275" spans="7:8">
      <c r="G275" s="6"/>
      <c r="H275" s="6"/>
    </row>
    <row r="276" spans="7:8">
      <c r="G276" s="6"/>
      <c r="H276" s="6"/>
    </row>
    <row r="277" spans="7:8">
      <c r="G277" s="6"/>
      <c r="H277" s="6"/>
    </row>
    <row r="278" spans="7:8">
      <c r="G278" s="6"/>
      <c r="H278" s="6"/>
    </row>
    <row r="279" spans="7:8">
      <c r="G279" s="6"/>
      <c r="H279" s="6"/>
    </row>
    <row r="280" spans="7:8">
      <c r="G280" s="6"/>
      <c r="H280" s="6"/>
    </row>
    <row r="281" spans="7:8">
      <c r="G281" s="6"/>
      <c r="H281" s="6"/>
    </row>
    <row r="282" spans="7:8">
      <c r="G282" s="6"/>
      <c r="H282" s="6"/>
    </row>
    <row r="283" spans="7:8">
      <c r="G283" s="6"/>
      <c r="H283" s="6"/>
    </row>
    <row r="284" spans="7:8">
      <c r="G284" s="6"/>
      <c r="H284" s="6"/>
    </row>
    <row r="285" spans="7:8">
      <c r="G285" s="6"/>
      <c r="H285" s="6"/>
    </row>
    <row r="286" spans="7:8">
      <c r="G286" s="6"/>
      <c r="H286" s="6"/>
    </row>
    <row r="287" spans="7:8">
      <c r="G287" s="6"/>
      <c r="H287" s="6"/>
    </row>
    <row r="288" spans="7:8">
      <c r="G288" s="6"/>
      <c r="H288" s="6"/>
    </row>
    <row r="289" spans="7:8">
      <c r="G289" s="6"/>
      <c r="H289" s="6"/>
    </row>
    <row r="290" spans="7:8">
      <c r="G290" s="6"/>
      <c r="H290" s="6"/>
    </row>
    <row r="291" spans="7:8">
      <c r="G291" s="6"/>
      <c r="H291" s="6"/>
    </row>
    <row r="292" spans="7:8">
      <c r="G292" s="6"/>
      <c r="H292" s="6"/>
    </row>
    <row r="293" spans="7:8">
      <c r="G293" s="6"/>
      <c r="H293" s="6"/>
    </row>
    <row r="294" spans="7:8">
      <c r="G294" s="6"/>
      <c r="H294" s="6"/>
    </row>
    <row r="295" spans="7:8">
      <c r="G295" s="6"/>
      <c r="H295" s="6"/>
    </row>
    <row r="296" spans="7:8">
      <c r="G296" s="6"/>
      <c r="H296" s="6"/>
    </row>
    <row r="297" spans="7:8">
      <c r="G297" s="6"/>
      <c r="H297" s="6"/>
    </row>
    <row r="298" spans="7:8">
      <c r="G298" s="6"/>
      <c r="H298" s="6"/>
    </row>
    <row r="299" spans="7:8">
      <c r="G299" s="6"/>
      <c r="H299" s="6"/>
    </row>
    <row r="300" spans="7:8">
      <c r="G300" s="6"/>
      <c r="H300" s="6"/>
    </row>
    <row r="301" spans="7:8">
      <c r="G301" s="6"/>
      <c r="H301" s="6"/>
    </row>
    <row r="302" spans="7:8">
      <c r="G302" s="6"/>
      <c r="H302" s="6"/>
    </row>
    <row r="303" spans="7:8">
      <c r="G303" s="6"/>
      <c r="H303" s="6"/>
    </row>
    <row r="304" spans="7:8">
      <c r="G304" s="6"/>
      <c r="H304" s="6"/>
    </row>
    <row r="305" spans="7:8">
      <c r="G305" s="6"/>
      <c r="H305" s="6"/>
    </row>
    <row r="306" spans="7:8">
      <c r="G306" s="6"/>
      <c r="H306" s="6"/>
    </row>
    <row r="307" spans="7:8">
      <c r="G307" s="6"/>
      <c r="H307" s="6"/>
    </row>
    <row r="308" spans="7:8">
      <c r="G308" s="6"/>
      <c r="H308" s="6"/>
    </row>
    <row r="309" spans="7:8">
      <c r="G309" s="6"/>
      <c r="H309" s="6"/>
    </row>
    <row r="310" spans="7:8">
      <c r="G310" s="6"/>
      <c r="H310" s="6"/>
    </row>
    <row r="311" spans="7:8">
      <c r="G311" s="6"/>
      <c r="H311" s="6"/>
    </row>
    <row r="312" spans="7:8">
      <c r="G312" s="6"/>
      <c r="H312" s="6"/>
    </row>
    <row r="313" spans="7:8">
      <c r="G313" s="6"/>
      <c r="H313" s="6"/>
    </row>
    <row r="314" spans="7:8">
      <c r="G314" s="6"/>
      <c r="H314" s="6"/>
    </row>
    <row r="315" spans="7:8">
      <c r="G315" s="6"/>
      <c r="H315" s="6"/>
    </row>
    <row r="316" spans="7:8">
      <c r="G316" s="6"/>
      <c r="H316" s="6"/>
    </row>
    <row r="317" spans="7:8">
      <c r="G317" s="6"/>
      <c r="H317" s="6"/>
    </row>
    <row r="318" spans="7:8">
      <c r="G318" s="6"/>
      <c r="H318" s="6"/>
    </row>
    <row r="319" spans="7:8">
      <c r="G319" s="6"/>
      <c r="H319" s="6"/>
    </row>
    <row r="320" spans="7:8">
      <c r="G320" s="6"/>
      <c r="H320" s="6"/>
    </row>
    <row r="321" spans="7:8">
      <c r="G321" s="6"/>
      <c r="H321" s="6"/>
    </row>
    <row r="322" spans="7:8">
      <c r="G322" s="6"/>
      <c r="H322" s="6"/>
    </row>
    <row r="323" spans="7:8">
      <c r="G323" s="6"/>
      <c r="H323" s="6"/>
    </row>
    <row r="324" spans="7:8">
      <c r="G324" s="6"/>
      <c r="H324" s="6"/>
    </row>
    <row r="325" spans="7:8">
      <c r="G325" s="6"/>
      <c r="H325" s="6"/>
    </row>
    <row r="326" spans="7:8">
      <c r="G326" s="6"/>
      <c r="H326" s="6"/>
    </row>
    <row r="327" spans="7:8">
      <c r="G327" s="6"/>
      <c r="H327" s="6"/>
    </row>
    <row r="328" spans="7:8">
      <c r="G328" s="6"/>
      <c r="H328" s="6"/>
    </row>
    <row r="329" spans="7:8">
      <c r="G329" s="6"/>
      <c r="H329" s="6"/>
    </row>
    <row r="330" spans="7:8">
      <c r="G330" s="6"/>
      <c r="H330" s="6"/>
    </row>
    <row r="331" spans="7:8">
      <c r="G331" s="6"/>
      <c r="H331" s="6"/>
    </row>
    <row r="332" spans="7:8">
      <c r="G332" s="6"/>
      <c r="H332" s="6"/>
    </row>
    <row r="333" spans="7:8">
      <c r="G333" s="6"/>
      <c r="H333" s="6"/>
    </row>
    <row r="334" spans="7:8">
      <c r="G334" s="6"/>
      <c r="H334" s="6"/>
    </row>
    <row r="335" spans="7:8">
      <c r="G335" s="6"/>
      <c r="H335" s="6"/>
    </row>
    <row r="336" spans="7:8">
      <c r="G336" s="6"/>
      <c r="H336" s="6"/>
    </row>
    <row r="337" spans="7:8">
      <c r="G337" s="6"/>
      <c r="H337" s="6"/>
    </row>
    <row r="338" spans="7:8">
      <c r="G338" s="6"/>
      <c r="H338" s="6"/>
    </row>
    <row r="339" spans="7:8">
      <c r="G339" s="6"/>
      <c r="H339" s="6"/>
    </row>
    <row r="340" spans="7:8">
      <c r="G340" s="6"/>
      <c r="H340" s="6"/>
    </row>
    <row r="341" spans="7:8">
      <c r="G341" s="6"/>
      <c r="H341" s="6"/>
    </row>
    <row r="342" spans="7:8">
      <c r="G342" s="6"/>
      <c r="H342" s="6"/>
    </row>
    <row r="343" spans="7:8">
      <c r="G343" s="6"/>
      <c r="H343" s="6"/>
    </row>
    <row r="344" spans="7:8">
      <c r="G344" s="6"/>
      <c r="H344" s="6"/>
    </row>
    <row r="345" spans="7:8">
      <c r="G345" s="6"/>
      <c r="H345" s="6"/>
    </row>
    <row r="346" spans="7:8">
      <c r="G346" s="6"/>
      <c r="H346" s="6"/>
    </row>
    <row r="347" spans="7:8">
      <c r="G347" s="6"/>
      <c r="H347" s="6"/>
    </row>
    <row r="348" spans="7:8">
      <c r="G348" s="6"/>
      <c r="H348" s="6"/>
    </row>
    <row r="349" spans="7:8">
      <c r="G349" s="6"/>
      <c r="H349" s="6"/>
    </row>
    <row r="350" spans="7:8">
      <c r="G350" s="6"/>
      <c r="H350" s="6"/>
    </row>
    <row r="351" spans="7:8">
      <c r="G351" s="6"/>
      <c r="H351" s="6"/>
    </row>
    <row r="352" spans="7:8">
      <c r="G352" s="6"/>
      <c r="H352" s="6"/>
    </row>
    <row r="353" spans="7:8">
      <c r="G353" s="6"/>
      <c r="H353" s="6"/>
    </row>
    <row r="354" spans="7:8">
      <c r="G354" s="6"/>
      <c r="H354" s="6"/>
    </row>
    <row r="355" spans="7:8">
      <c r="G355" s="6"/>
      <c r="H355" s="6"/>
    </row>
    <row r="356" spans="7:8">
      <c r="G356" s="6"/>
      <c r="H356" s="6"/>
    </row>
    <row r="357" spans="7:8">
      <c r="G357" s="6"/>
      <c r="H357" s="6"/>
    </row>
    <row r="358" spans="7:8">
      <c r="G358" s="6"/>
      <c r="H358" s="6"/>
    </row>
    <row r="359" spans="7:8">
      <c r="G359" s="6"/>
      <c r="H359" s="6"/>
    </row>
    <row r="360" spans="7:8">
      <c r="G360" s="6"/>
      <c r="H360" s="6"/>
    </row>
    <row r="361" spans="7:8">
      <c r="G361" s="6"/>
      <c r="H361" s="6"/>
    </row>
    <row r="362" spans="7:8">
      <c r="G362" s="6"/>
      <c r="H362" s="6"/>
    </row>
    <row r="363" spans="7:8">
      <c r="G363" s="6"/>
      <c r="H363" s="6"/>
    </row>
    <row r="364" spans="7:8">
      <c r="G364" s="6"/>
      <c r="H364" s="6"/>
    </row>
    <row r="365" spans="7:8">
      <c r="G365" s="6"/>
      <c r="H365" s="6"/>
    </row>
    <row r="366" spans="7:8">
      <c r="G366" s="6"/>
      <c r="H366" s="6"/>
    </row>
    <row r="367" spans="7:8">
      <c r="G367" s="6"/>
      <c r="H367" s="6"/>
    </row>
    <row r="368" spans="7:8">
      <c r="G368" s="6"/>
      <c r="H368" s="6"/>
    </row>
    <row r="369" spans="7:8">
      <c r="G369" s="6"/>
      <c r="H369" s="6"/>
    </row>
    <row r="370" spans="7:8">
      <c r="G370" s="6"/>
      <c r="H370" s="6"/>
    </row>
    <row r="371" spans="7:8">
      <c r="G371" s="6"/>
      <c r="H371" s="6"/>
    </row>
    <row r="372" spans="7:8">
      <c r="G372" s="6"/>
      <c r="H372" s="6"/>
    </row>
    <row r="373" spans="7:8">
      <c r="G373" s="6"/>
      <c r="H373" s="6"/>
    </row>
    <row r="374" spans="7:8">
      <c r="G374" s="6"/>
      <c r="H374" s="6"/>
    </row>
    <row r="375" spans="7:8">
      <c r="G375" s="6"/>
      <c r="H375" s="6"/>
    </row>
    <row r="376" spans="7:8">
      <c r="G376" s="6"/>
      <c r="H376" s="6"/>
    </row>
    <row r="377" spans="7:8">
      <c r="G377" s="6"/>
      <c r="H377" s="6"/>
    </row>
    <row r="378" spans="7:8">
      <c r="G378" s="6"/>
      <c r="H378" s="6"/>
    </row>
    <row r="379" spans="7:8">
      <c r="G379" s="6"/>
      <c r="H379" s="6"/>
    </row>
    <row r="380" spans="7:8">
      <c r="G380" s="6"/>
      <c r="H380" s="6"/>
    </row>
    <row r="381" spans="7:8">
      <c r="G381" s="6"/>
      <c r="H381" s="6"/>
    </row>
    <row r="382" spans="7:8">
      <c r="G382" s="6"/>
      <c r="H382" s="6"/>
    </row>
    <row r="383" spans="7:8">
      <c r="G383" s="6"/>
      <c r="H383" s="6"/>
    </row>
    <row r="384" spans="7:8">
      <c r="G384" s="6"/>
      <c r="H384" s="6"/>
    </row>
    <row r="385" spans="7:8">
      <c r="G385" s="6"/>
      <c r="H385" s="6"/>
    </row>
    <row r="386" spans="7:8">
      <c r="G386" s="6"/>
      <c r="H386" s="6"/>
    </row>
    <row r="387" spans="7:8">
      <c r="G387" s="6"/>
      <c r="H387" s="6"/>
    </row>
    <row r="388" spans="7:8">
      <c r="G388" s="6"/>
      <c r="H388" s="6"/>
    </row>
    <row r="389" spans="7:8">
      <c r="G389" s="6"/>
      <c r="H389" s="6"/>
    </row>
    <row r="390" spans="7:8">
      <c r="G390" s="6"/>
      <c r="H390" s="6"/>
    </row>
    <row r="391" spans="7:8">
      <c r="G391" s="6"/>
      <c r="H391" s="6"/>
    </row>
    <row r="392" spans="7:8">
      <c r="G392" s="6"/>
      <c r="H392" s="6"/>
    </row>
    <row r="393" spans="7:8">
      <c r="G393" s="6"/>
      <c r="H393" s="6"/>
    </row>
    <row r="394" spans="7:8">
      <c r="G394" s="6"/>
      <c r="H394" s="6"/>
    </row>
    <row r="395" spans="7:8">
      <c r="G395" s="6"/>
      <c r="H395" s="6"/>
    </row>
    <row r="396" spans="7:8">
      <c r="G396" s="6"/>
      <c r="H396" s="6"/>
    </row>
    <row r="397" spans="7:8">
      <c r="G397" s="6"/>
      <c r="H397" s="6"/>
    </row>
    <row r="398" spans="7:8">
      <c r="G398" s="6"/>
      <c r="H398" s="6"/>
    </row>
    <row r="399" spans="7:8">
      <c r="G399" s="6"/>
      <c r="H399" s="6"/>
    </row>
    <row r="400" spans="7:8">
      <c r="G400" s="6"/>
      <c r="H400" s="6"/>
    </row>
    <row r="401" spans="7:8">
      <c r="G401" s="6"/>
      <c r="H401" s="6"/>
    </row>
    <row r="402" spans="7:8">
      <c r="G402" s="6"/>
      <c r="H402" s="6"/>
    </row>
    <row r="403" spans="7:8">
      <c r="G403" s="6"/>
      <c r="H403" s="6"/>
    </row>
    <row r="404" spans="7:8">
      <c r="G404" s="6"/>
      <c r="H404" s="6"/>
    </row>
    <row r="405" spans="7:8">
      <c r="G405" s="6"/>
      <c r="H405" s="6"/>
    </row>
    <row r="406" spans="7:8">
      <c r="G406" s="6"/>
      <c r="H406" s="6"/>
    </row>
    <row r="407" spans="7:8">
      <c r="G407" s="6"/>
      <c r="H407" s="6"/>
    </row>
    <row r="408" spans="7:8">
      <c r="G408" s="6"/>
      <c r="H408" s="6"/>
    </row>
    <row r="409" spans="7:8">
      <c r="G409" s="6"/>
      <c r="H409" s="6"/>
    </row>
    <row r="410" spans="7:8">
      <c r="G410" s="6"/>
      <c r="H410" s="6"/>
    </row>
    <row r="411" spans="7:8">
      <c r="G411" s="6"/>
      <c r="H411" s="6"/>
    </row>
    <row r="412" spans="7:8">
      <c r="G412" s="6"/>
      <c r="H412" s="6"/>
    </row>
    <row r="413" spans="7:8">
      <c r="G413" s="6"/>
      <c r="H413" s="6"/>
    </row>
    <row r="414" spans="7:8">
      <c r="G414" s="6"/>
      <c r="H414" s="6"/>
    </row>
    <row r="415" spans="7:8">
      <c r="G415" s="6"/>
      <c r="H415" s="6"/>
    </row>
    <row r="416" spans="7:8">
      <c r="G416" s="6"/>
      <c r="H416" s="6"/>
    </row>
    <row r="417" spans="7:8">
      <c r="G417" s="6"/>
      <c r="H417" s="6"/>
    </row>
    <row r="418" spans="7:8">
      <c r="G418" s="6"/>
      <c r="H418" s="6"/>
    </row>
    <row r="419" spans="7:8">
      <c r="G419" s="6"/>
      <c r="H419" s="6"/>
    </row>
    <row r="420" spans="7:8">
      <c r="G420" s="6"/>
      <c r="H420" s="6"/>
    </row>
    <row r="421" spans="7:8">
      <c r="G421" s="6"/>
      <c r="H421" s="6"/>
    </row>
    <row r="422" spans="7:8">
      <c r="G422" s="6"/>
      <c r="H422" s="6"/>
    </row>
    <row r="423" spans="7:8">
      <c r="G423" s="6"/>
      <c r="H423" s="6"/>
    </row>
    <row r="424" spans="7:8">
      <c r="G424" s="6"/>
      <c r="H424" s="6"/>
    </row>
    <row r="425" spans="7:8">
      <c r="G425" s="6"/>
      <c r="H425" s="6"/>
    </row>
    <row r="426" spans="7:8">
      <c r="G426" s="6"/>
      <c r="H426" s="6"/>
    </row>
    <row r="427" spans="7:8">
      <c r="G427" s="6"/>
      <c r="H427" s="6"/>
    </row>
    <row r="428" spans="7:8">
      <c r="G428" s="6"/>
      <c r="H428" s="6"/>
    </row>
    <row r="429" spans="7:8">
      <c r="G429" s="6"/>
      <c r="H429" s="6"/>
    </row>
    <row r="430" spans="7:8">
      <c r="G430" s="6"/>
      <c r="H430" s="6"/>
    </row>
    <row r="431" spans="7:8">
      <c r="G431" s="6"/>
      <c r="H431" s="6"/>
    </row>
    <row r="432" spans="7:8">
      <c r="G432" s="6"/>
      <c r="H432" s="6"/>
    </row>
    <row r="433" spans="7:8">
      <c r="G433" s="6"/>
      <c r="H433" s="6"/>
    </row>
    <row r="434" spans="7:8">
      <c r="G434" s="6"/>
      <c r="H434" s="6"/>
    </row>
    <row r="435" spans="7:8">
      <c r="G435" s="6"/>
      <c r="H435" s="6"/>
    </row>
    <row r="436" spans="7:8">
      <c r="G436" s="6"/>
      <c r="H436" s="6"/>
    </row>
    <row r="437" spans="7:8">
      <c r="G437" s="6"/>
      <c r="H437" s="6"/>
    </row>
    <row r="438" spans="7:8">
      <c r="G438" s="6"/>
      <c r="H438" s="6"/>
    </row>
    <row r="439" spans="7:8">
      <c r="G439" s="6"/>
      <c r="H439" s="6"/>
    </row>
    <row r="440" spans="7:8">
      <c r="G440" s="6"/>
      <c r="H440" s="6"/>
    </row>
    <row r="441" spans="7:8">
      <c r="G441" s="6"/>
      <c r="H441" s="6"/>
    </row>
    <row r="442" spans="7:8">
      <c r="G442" s="6"/>
      <c r="H442" s="6"/>
    </row>
    <row r="443" spans="7:8">
      <c r="G443" s="6"/>
      <c r="H443" s="6"/>
    </row>
    <row r="444" spans="7:8">
      <c r="G444" s="6"/>
      <c r="H444" s="6"/>
    </row>
    <row r="445" spans="7:8">
      <c r="G445" s="6"/>
      <c r="H445" s="6"/>
    </row>
    <row r="446" spans="7:8">
      <c r="G446" s="6"/>
      <c r="H446" s="6"/>
    </row>
    <row r="447" spans="7:8">
      <c r="G447" s="6"/>
      <c r="H447" s="6"/>
    </row>
    <row r="448" spans="7:8">
      <c r="G448" s="6"/>
      <c r="H448" s="6"/>
    </row>
    <row r="449" spans="7:8">
      <c r="G449" s="6"/>
      <c r="H449" s="6"/>
    </row>
    <row r="450" spans="7:8">
      <c r="G450" s="6"/>
      <c r="H450" s="6"/>
    </row>
    <row r="451" spans="7:8">
      <c r="G451" s="6"/>
      <c r="H451" s="6"/>
    </row>
    <row r="452" spans="7:8">
      <c r="G452" s="6"/>
      <c r="H452" s="6"/>
    </row>
    <row r="453" spans="7:8">
      <c r="G453" s="6"/>
      <c r="H453" s="6"/>
    </row>
    <row r="454" spans="7:8">
      <c r="G454" s="6"/>
      <c r="H454" s="6"/>
    </row>
    <row r="455" spans="7:8">
      <c r="G455" s="6"/>
      <c r="H455" s="6"/>
    </row>
    <row r="456" spans="7:8">
      <c r="G456" s="6"/>
      <c r="H456" s="6"/>
    </row>
    <row r="457" spans="7:8">
      <c r="G457" s="6"/>
      <c r="H457" s="6"/>
    </row>
    <row r="458" spans="7:8">
      <c r="G458" s="6"/>
      <c r="H458" s="6"/>
    </row>
    <row r="459" spans="7:8">
      <c r="G459" s="6"/>
      <c r="H459" s="6"/>
    </row>
    <row r="460" spans="7:8">
      <c r="G460" s="6"/>
      <c r="H460" s="6"/>
    </row>
    <row r="461" spans="7:8">
      <c r="G461" s="6"/>
      <c r="H461" s="6"/>
    </row>
    <row r="462" spans="7:8">
      <c r="G462" s="6"/>
      <c r="H462" s="6"/>
    </row>
    <row r="463" spans="7:8">
      <c r="G463" s="6"/>
      <c r="H463" s="6"/>
    </row>
    <row r="464" spans="7:8">
      <c r="G464" s="6"/>
      <c r="H464" s="6"/>
    </row>
    <row r="465" spans="7:8">
      <c r="G465" s="6"/>
      <c r="H465" s="6"/>
    </row>
    <row r="466" spans="7:8">
      <c r="G466" s="6"/>
      <c r="H466" s="6"/>
    </row>
    <row r="467" spans="7:8">
      <c r="G467" s="6"/>
      <c r="H467" s="6"/>
    </row>
    <row r="468" spans="7:8">
      <c r="G468" s="6"/>
      <c r="H468" s="6"/>
    </row>
    <row r="469" spans="7:8">
      <c r="G469" s="6"/>
      <c r="H469" s="6"/>
    </row>
    <row r="470" spans="7:8">
      <c r="G470" s="6"/>
      <c r="H470" s="6"/>
    </row>
    <row r="471" spans="7:8">
      <c r="G471" s="6"/>
      <c r="H471" s="6"/>
    </row>
    <row r="472" spans="7:8">
      <c r="G472" s="6"/>
      <c r="H472" s="6"/>
    </row>
    <row r="473" spans="7:8">
      <c r="G473" s="6"/>
      <c r="H473" s="6"/>
    </row>
    <row r="474" spans="7:8">
      <c r="G474" s="6"/>
      <c r="H474" s="6"/>
    </row>
    <row r="475" spans="7:8">
      <c r="G475" s="6"/>
      <c r="H475" s="6"/>
    </row>
    <row r="476" spans="7:8">
      <c r="G476" s="6"/>
      <c r="H476" s="6"/>
    </row>
    <row r="477" spans="7:8">
      <c r="G477" s="6"/>
      <c r="H477" s="6"/>
    </row>
    <row r="478" spans="7:8">
      <c r="G478" s="6"/>
      <c r="H478" s="6"/>
    </row>
    <row r="479" spans="7:8">
      <c r="G479" s="6"/>
      <c r="H479" s="6"/>
    </row>
    <row r="480" spans="7:8">
      <c r="G480" s="6"/>
      <c r="H480" s="6"/>
    </row>
    <row r="481" spans="7:8">
      <c r="G481" s="6"/>
      <c r="H481" s="6"/>
    </row>
    <row r="482" spans="7:8">
      <c r="G482" s="6"/>
      <c r="H482" s="6"/>
    </row>
    <row r="483" spans="7:8">
      <c r="G483" s="6"/>
      <c r="H483" s="6"/>
    </row>
    <row r="484" spans="7:8">
      <c r="G484" s="6"/>
      <c r="H484" s="6"/>
    </row>
    <row r="485" spans="7:8">
      <c r="G485" s="6"/>
      <c r="H485" s="6"/>
    </row>
    <row r="486" spans="7:8">
      <c r="G486" s="6"/>
      <c r="H486" s="6"/>
    </row>
    <row r="487" spans="7:8">
      <c r="G487" s="6"/>
      <c r="H487" s="6"/>
    </row>
    <row r="488" spans="7:8">
      <c r="G488" s="6"/>
      <c r="H488" s="6"/>
    </row>
    <row r="489" spans="7:8">
      <c r="G489" s="6"/>
      <c r="H489" s="6"/>
    </row>
    <row r="490" spans="7:8">
      <c r="G490" s="6"/>
      <c r="H490" s="6"/>
    </row>
    <row r="491" spans="7:8">
      <c r="G491" s="6"/>
      <c r="H491" s="6"/>
    </row>
    <row r="492" spans="7:8">
      <c r="G492" s="6"/>
      <c r="H492" s="6"/>
    </row>
    <row r="493" spans="7:8">
      <c r="G493" s="6"/>
      <c r="H493" s="6"/>
    </row>
    <row r="494" spans="7:8">
      <c r="G494" s="6"/>
      <c r="H494" s="6"/>
    </row>
    <row r="495" spans="7:8">
      <c r="G495" s="6"/>
      <c r="H495" s="6"/>
    </row>
    <row r="496" spans="7:8">
      <c r="G496" s="6"/>
      <c r="H496" s="6"/>
    </row>
    <row r="497" spans="7:8">
      <c r="G497" s="6"/>
      <c r="H497" s="6"/>
    </row>
    <row r="498" spans="7:8">
      <c r="G498" s="6"/>
      <c r="H498" s="6"/>
    </row>
    <row r="499" spans="7:8">
      <c r="G499" s="6"/>
      <c r="H499" s="6"/>
    </row>
    <row r="500" spans="7:8">
      <c r="G500" s="6"/>
      <c r="H500" s="6"/>
    </row>
    <row r="501" spans="7:8">
      <c r="G501" s="6"/>
      <c r="H501" s="6"/>
    </row>
    <row r="502" spans="7:8">
      <c r="G502" s="6"/>
      <c r="H502" s="6"/>
    </row>
    <row r="503" spans="7:8">
      <c r="G503" s="6"/>
      <c r="H503" s="6"/>
    </row>
    <row r="504" spans="7:8">
      <c r="G504" s="6"/>
      <c r="H504" s="6"/>
    </row>
    <row r="505" spans="7:8">
      <c r="G505" s="6"/>
      <c r="H505" s="6"/>
    </row>
    <row r="506" spans="7:8">
      <c r="G506" s="6"/>
      <c r="H506" s="6"/>
    </row>
    <row r="507" spans="7:8">
      <c r="G507" s="6"/>
      <c r="H507" s="6"/>
    </row>
    <row r="508" spans="7:8">
      <c r="G508" s="6"/>
      <c r="H508" s="6"/>
    </row>
    <row r="509" spans="7:8">
      <c r="G509" s="6"/>
      <c r="H509" s="6"/>
    </row>
    <row r="510" spans="7:8">
      <c r="G510" s="6"/>
      <c r="H510" s="6"/>
    </row>
    <row r="511" spans="7:8">
      <c r="G511" s="6"/>
      <c r="H511" s="6"/>
    </row>
    <row r="512" spans="7:8">
      <c r="G512" s="6"/>
      <c r="H512" s="6"/>
    </row>
    <row r="513" spans="7:8">
      <c r="G513" s="6"/>
      <c r="H513" s="6"/>
    </row>
    <row r="514" spans="7:8">
      <c r="G514" s="6"/>
      <c r="H514" s="6"/>
    </row>
    <row r="515" spans="7:8">
      <c r="G515" s="6"/>
      <c r="H515" s="6"/>
    </row>
    <row r="516" spans="7:8">
      <c r="G516" s="6"/>
      <c r="H516" s="6"/>
    </row>
    <row r="517" spans="7:8">
      <c r="G517" s="6"/>
      <c r="H517" s="6"/>
    </row>
    <row r="518" spans="7:8">
      <c r="G518" s="6"/>
      <c r="H518" s="6"/>
    </row>
    <row r="519" spans="7:8">
      <c r="G519" s="6"/>
      <c r="H519" s="6"/>
    </row>
    <row r="520" spans="7:8">
      <c r="G520" s="6"/>
      <c r="H520" s="6"/>
    </row>
    <row r="521" spans="7:8">
      <c r="G521" s="6"/>
      <c r="H521" s="6"/>
    </row>
    <row r="522" spans="7:8">
      <c r="G522" s="6"/>
      <c r="H522" s="6"/>
    </row>
    <row r="523" spans="7:8">
      <c r="G523" s="6"/>
      <c r="H523" s="6"/>
    </row>
    <row r="524" spans="7:8">
      <c r="G524" s="6"/>
      <c r="H524" s="6"/>
    </row>
    <row r="525" spans="7:8">
      <c r="G525" s="6"/>
      <c r="H525" s="6"/>
    </row>
    <row r="526" spans="7:8">
      <c r="G526" s="6"/>
      <c r="H526" s="6"/>
    </row>
    <row r="527" spans="7:8">
      <c r="G527" s="6"/>
      <c r="H527" s="6"/>
    </row>
    <row r="528" spans="7:8">
      <c r="G528" s="6"/>
      <c r="H528" s="6"/>
    </row>
    <row r="529" spans="7:8">
      <c r="G529" s="6"/>
      <c r="H529" s="6"/>
    </row>
    <row r="530" spans="7:8">
      <c r="G530" s="6"/>
      <c r="H530" s="6"/>
    </row>
    <row r="531" spans="7:8">
      <c r="G531" s="6"/>
      <c r="H531" s="6"/>
    </row>
    <row r="532" spans="7:8">
      <c r="G532" s="6"/>
      <c r="H532" s="6"/>
    </row>
    <row r="533" spans="7:8">
      <c r="G533" s="6"/>
      <c r="H533" s="6"/>
    </row>
    <row r="534" spans="7:8">
      <c r="G534" s="6"/>
      <c r="H534" s="6"/>
    </row>
    <row r="535" spans="7:8">
      <c r="G535" s="6"/>
      <c r="H535" s="6"/>
    </row>
    <row r="536" spans="7:8">
      <c r="G536" s="6"/>
      <c r="H536" s="6"/>
    </row>
    <row r="537" spans="7:8">
      <c r="G537" s="6"/>
      <c r="H537" s="6"/>
    </row>
    <row r="538" spans="7:8">
      <c r="G538" s="6"/>
      <c r="H538" s="6"/>
    </row>
    <row r="539" spans="7:8">
      <c r="G539" s="6"/>
      <c r="H539" s="6"/>
    </row>
    <row r="540" spans="7:8">
      <c r="G540" s="6"/>
      <c r="H540" s="6"/>
    </row>
    <row r="541" spans="7:8">
      <c r="G541" s="6"/>
      <c r="H541" s="6"/>
    </row>
    <row r="542" spans="7:8">
      <c r="G542" s="6"/>
      <c r="H542" s="6"/>
    </row>
    <row r="543" spans="7:8">
      <c r="G543" s="6"/>
      <c r="H543" s="6"/>
    </row>
    <row r="544" spans="7:8">
      <c r="G544" s="6"/>
      <c r="H544" s="6"/>
    </row>
    <row r="545" spans="7:8">
      <c r="G545" s="6"/>
      <c r="H545" s="6"/>
    </row>
    <row r="546" spans="7:8">
      <c r="G546" s="6"/>
      <c r="H546" s="6"/>
    </row>
    <row r="547" spans="7:8">
      <c r="G547" s="6"/>
      <c r="H547" s="6"/>
    </row>
    <row r="548" spans="7:8">
      <c r="G548" s="6"/>
      <c r="H548" s="6"/>
    </row>
    <row r="549" spans="7:8">
      <c r="G549" s="6"/>
      <c r="H549" s="6"/>
    </row>
    <row r="550" spans="7:8">
      <c r="G550" s="6"/>
      <c r="H550" s="6"/>
    </row>
    <row r="551" spans="7:8">
      <c r="G551" s="6"/>
      <c r="H551" s="6"/>
    </row>
    <row r="552" spans="7:8">
      <c r="G552" s="6"/>
      <c r="H552" s="6"/>
    </row>
    <row r="553" spans="7:8">
      <c r="G553" s="6"/>
      <c r="H553" s="6"/>
    </row>
    <row r="554" spans="7:8">
      <c r="G554" s="6"/>
      <c r="H554" s="6"/>
    </row>
    <row r="555" spans="7:8">
      <c r="G555" s="6"/>
      <c r="H555" s="6"/>
    </row>
    <row r="556" spans="7:8">
      <c r="G556" s="6"/>
      <c r="H556" s="6"/>
    </row>
    <row r="557" spans="7:8">
      <c r="G557" s="6"/>
      <c r="H557" s="6"/>
    </row>
    <row r="558" spans="7:8">
      <c r="G558" s="6"/>
      <c r="H558" s="6"/>
    </row>
    <row r="559" spans="7:8">
      <c r="G559" s="6"/>
      <c r="H559" s="6"/>
    </row>
    <row r="560" spans="7:8">
      <c r="G560" s="6"/>
      <c r="H560" s="6"/>
    </row>
    <row r="561" spans="7:8">
      <c r="G561" s="6"/>
      <c r="H561" s="6"/>
    </row>
    <row r="562" spans="7:8">
      <c r="G562" s="6"/>
      <c r="H562" s="6"/>
    </row>
    <row r="563" spans="7:8">
      <c r="G563" s="6"/>
      <c r="H563" s="6"/>
    </row>
    <row r="564" spans="7:8">
      <c r="G564" s="6"/>
      <c r="H564" s="6"/>
    </row>
    <row r="565" spans="7:8">
      <c r="G565" s="6"/>
      <c r="H565" s="6"/>
    </row>
    <row r="566" spans="7:8">
      <c r="G566" s="6"/>
      <c r="H566" s="6"/>
    </row>
    <row r="567" spans="7:8">
      <c r="G567" s="6"/>
      <c r="H567" s="6"/>
    </row>
    <row r="568" spans="7:8">
      <c r="G568" s="6"/>
      <c r="H568" s="6"/>
    </row>
    <row r="569" spans="7:8">
      <c r="G569" s="6"/>
      <c r="H569" s="6"/>
    </row>
    <row r="570" spans="7:8">
      <c r="G570" s="6"/>
      <c r="H570" s="6"/>
    </row>
    <row r="571" spans="7:8">
      <c r="G571" s="6"/>
      <c r="H571" s="6"/>
    </row>
    <row r="572" spans="7:8">
      <c r="G572" s="6"/>
      <c r="H572" s="6"/>
    </row>
    <row r="573" spans="7:8">
      <c r="G573" s="6"/>
      <c r="H573" s="6"/>
    </row>
    <row r="574" spans="7:8">
      <c r="G574" s="6"/>
      <c r="H574" s="6"/>
    </row>
    <row r="575" spans="7:8">
      <c r="G575" s="6"/>
      <c r="H575" s="6"/>
    </row>
    <row r="576" spans="7:8">
      <c r="G576" s="6"/>
      <c r="H576" s="6"/>
    </row>
    <row r="577" spans="7:8">
      <c r="G577" s="6"/>
      <c r="H577" s="6"/>
    </row>
    <row r="578" spans="7:8">
      <c r="G578" s="6"/>
      <c r="H578" s="6"/>
    </row>
    <row r="579" spans="7:8">
      <c r="G579" s="6"/>
      <c r="H579" s="6"/>
    </row>
    <row r="580" spans="7:8">
      <c r="G580" s="6"/>
      <c r="H580" s="6"/>
    </row>
    <row r="581" spans="7:8">
      <c r="G581" s="6"/>
      <c r="H581" s="6"/>
    </row>
    <row r="582" spans="7:8">
      <c r="G582" s="6"/>
      <c r="H582" s="6"/>
    </row>
    <row r="583" spans="7:8">
      <c r="G583" s="6"/>
      <c r="H583" s="6"/>
    </row>
    <row r="584" spans="7:8">
      <c r="G584" s="6"/>
      <c r="H584" s="6"/>
    </row>
    <row r="585" spans="7:8">
      <c r="G585" s="6"/>
      <c r="H585" s="6"/>
    </row>
    <row r="586" spans="7:8">
      <c r="G586" s="6"/>
      <c r="H586" s="6"/>
    </row>
    <row r="587" spans="7:8">
      <c r="G587" s="6"/>
      <c r="H587" s="6"/>
    </row>
    <row r="588" spans="7:8">
      <c r="G588" s="6"/>
      <c r="H588" s="6"/>
    </row>
    <row r="589" spans="7:8">
      <c r="G589" s="6"/>
      <c r="H589" s="6"/>
    </row>
    <row r="590" spans="7:8">
      <c r="G590" s="6"/>
      <c r="H590" s="6"/>
    </row>
    <row r="591" spans="7:8">
      <c r="G591" s="6"/>
      <c r="H591" s="6"/>
    </row>
    <row r="592" spans="7:8">
      <c r="G592" s="6"/>
      <c r="H592" s="6"/>
    </row>
    <row r="593" spans="7:8">
      <c r="G593" s="6"/>
      <c r="H593" s="6"/>
    </row>
    <row r="594" spans="7:8">
      <c r="G594" s="6"/>
      <c r="H594" s="6"/>
    </row>
    <row r="595" spans="7:8">
      <c r="G595" s="6"/>
      <c r="H595" s="6"/>
    </row>
    <row r="596" spans="7:8">
      <c r="G596" s="6"/>
      <c r="H596" s="6"/>
    </row>
    <row r="597" spans="7:8">
      <c r="G597" s="6"/>
      <c r="H597" s="6"/>
    </row>
    <row r="598" spans="7:8">
      <c r="G598" s="6"/>
      <c r="H598" s="6"/>
    </row>
    <row r="599" spans="7:8">
      <c r="G599" s="6"/>
      <c r="H599" s="6"/>
    </row>
    <row r="600" spans="7:8">
      <c r="G600" s="6"/>
      <c r="H600" s="6"/>
    </row>
    <row r="601" spans="7:8">
      <c r="G601" s="6"/>
      <c r="H601" s="6"/>
    </row>
    <row r="602" spans="7:8">
      <c r="G602" s="6"/>
      <c r="H602" s="6"/>
    </row>
    <row r="603" spans="7:8">
      <c r="G603" s="6"/>
      <c r="H603" s="6"/>
    </row>
    <row r="604" spans="7:8">
      <c r="G604" s="6"/>
      <c r="H604" s="6"/>
    </row>
    <row r="605" spans="7:8">
      <c r="G605" s="6"/>
      <c r="H605" s="6"/>
    </row>
    <row r="606" spans="7:8">
      <c r="G606" s="6"/>
      <c r="H606" s="6"/>
    </row>
    <row r="607" spans="7:8">
      <c r="G607" s="6"/>
      <c r="H607" s="6"/>
    </row>
    <row r="608" spans="7:8">
      <c r="G608" s="6"/>
      <c r="H608" s="6"/>
    </row>
    <row r="609" spans="7:8">
      <c r="G609" s="6"/>
      <c r="H609" s="6"/>
    </row>
    <row r="610" spans="7:8">
      <c r="G610" s="6"/>
      <c r="H610" s="6"/>
    </row>
    <row r="611" spans="7:8">
      <c r="G611" s="6"/>
      <c r="H611" s="6"/>
    </row>
    <row r="612" spans="7:8">
      <c r="G612" s="6"/>
      <c r="H612" s="6"/>
    </row>
    <row r="613" spans="7:8">
      <c r="G613" s="6"/>
      <c r="H613" s="6"/>
    </row>
    <row r="614" spans="7:8">
      <c r="G614" s="6"/>
      <c r="H614" s="6"/>
    </row>
    <row r="615" spans="7:8">
      <c r="G615" s="6"/>
      <c r="H615" s="6"/>
    </row>
    <row r="616" spans="7:8">
      <c r="G616" s="6"/>
      <c r="H616" s="6"/>
    </row>
    <row r="617" spans="7:8">
      <c r="G617" s="6"/>
      <c r="H617" s="6"/>
    </row>
    <row r="618" spans="7:8">
      <c r="G618" s="6"/>
      <c r="H618" s="6"/>
    </row>
    <row r="619" spans="7:8">
      <c r="G619" s="6"/>
      <c r="H619" s="6"/>
    </row>
    <row r="620" spans="7:8">
      <c r="G620" s="6"/>
      <c r="H620" s="6"/>
    </row>
    <row r="621" spans="7:8">
      <c r="G621" s="6"/>
      <c r="H621" s="6"/>
    </row>
    <row r="622" spans="7:8">
      <c r="G622" s="6"/>
      <c r="H622" s="6"/>
    </row>
    <row r="623" spans="7:8">
      <c r="G623" s="6"/>
      <c r="H623" s="6"/>
    </row>
    <row r="624" spans="7:8">
      <c r="G624" s="6"/>
      <c r="H624" s="6"/>
    </row>
    <row r="625" spans="7:8">
      <c r="G625" s="6"/>
      <c r="H625" s="6"/>
    </row>
    <row r="626" spans="7:8">
      <c r="G626" s="6"/>
      <c r="H626" s="6"/>
    </row>
    <row r="627" spans="7:8">
      <c r="G627" s="6"/>
      <c r="H627" s="6"/>
    </row>
    <row r="628" spans="7:8">
      <c r="G628" s="6"/>
      <c r="H628" s="6"/>
    </row>
    <row r="629" spans="7:8">
      <c r="G629" s="6"/>
      <c r="H629" s="6"/>
    </row>
    <row r="630" spans="7:8">
      <c r="G630" s="6"/>
      <c r="H630" s="6"/>
    </row>
    <row r="631" spans="7:8">
      <c r="G631" s="6"/>
      <c r="H631" s="6"/>
    </row>
    <row r="632" spans="7:8">
      <c r="G632" s="6"/>
      <c r="H632" s="6"/>
    </row>
    <row r="633" spans="7:8">
      <c r="G633" s="6"/>
      <c r="H633" s="6"/>
    </row>
    <row r="634" spans="7:8">
      <c r="G634" s="6"/>
      <c r="H634" s="6"/>
    </row>
    <row r="635" spans="7:8">
      <c r="G635" s="6"/>
      <c r="H635" s="6"/>
    </row>
    <row r="636" spans="7:8">
      <c r="G636" s="6"/>
      <c r="H636" s="6"/>
    </row>
    <row r="637" spans="7:8">
      <c r="G637" s="6"/>
      <c r="H637" s="6"/>
    </row>
    <row r="638" spans="7:8">
      <c r="G638" s="6"/>
      <c r="H638" s="6"/>
    </row>
    <row r="639" spans="7:8">
      <c r="G639" s="6"/>
      <c r="H639" s="6"/>
    </row>
    <row r="640" spans="7:8">
      <c r="G640" s="6"/>
      <c r="H640" s="6"/>
    </row>
    <row r="641" spans="7:8">
      <c r="G641" s="6"/>
      <c r="H641" s="6"/>
    </row>
    <row r="642" spans="7:8">
      <c r="G642" s="6"/>
      <c r="H642" s="6"/>
    </row>
    <row r="643" spans="7:8">
      <c r="G643" s="6"/>
      <c r="H643" s="6"/>
    </row>
    <row r="644" spans="7:8">
      <c r="G644" s="6"/>
      <c r="H644" s="6"/>
    </row>
    <row r="645" spans="7:8">
      <c r="G645" s="6"/>
      <c r="H645" s="6"/>
    </row>
    <row r="646" spans="7:8">
      <c r="G646" s="6"/>
      <c r="H646" s="6"/>
    </row>
    <row r="647" spans="7:8">
      <c r="G647" s="6"/>
      <c r="H647" s="6"/>
    </row>
    <row r="648" spans="7:8">
      <c r="G648" s="6"/>
      <c r="H648" s="6"/>
    </row>
    <row r="649" spans="7:8">
      <c r="G649" s="6"/>
      <c r="H649" s="6"/>
    </row>
    <row r="650" spans="7:8">
      <c r="G650" s="6"/>
      <c r="H650" s="6"/>
    </row>
    <row r="651" spans="7:8">
      <c r="G651" s="6"/>
      <c r="H651" s="6"/>
    </row>
    <row r="652" spans="7:8">
      <c r="G652" s="6"/>
      <c r="H652" s="6"/>
    </row>
    <row r="653" spans="7:8">
      <c r="G653" s="6"/>
      <c r="H653" s="6"/>
    </row>
    <row r="654" spans="7:8">
      <c r="G654" s="6"/>
      <c r="H654" s="6"/>
    </row>
    <row r="655" spans="7:8">
      <c r="G655" s="6"/>
      <c r="H655" s="6"/>
    </row>
    <row r="656" spans="7:8">
      <c r="G656" s="6"/>
      <c r="H656" s="6"/>
    </row>
    <row r="657" spans="7:8">
      <c r="G657" s="6"/>
      <c r="H657" s="6"/>
    </row>
    <row r="658" spans="7:8">
      <c r="G658" s="6"/>
      <c r="H658" s="6"/>
    </row>
    <row r="659" spans="7:8">
      <c r="G659" s="6"/>
      <c r="H659" s="6"/>
    </row>
    <row r="660" spans="7:8">
      <c r="G660" s="6"/>
      <c r="H660" s="6"/>
    </row>
    <row r="661" spans="7:8">
      <c r="G661" s="6"/>
      <c r="H661" s="6"/>
    </row>
    <row r="662" spans="7:8">
      <c r="G662" s="6"/>
      <c r="H662" s="6"/>
    </row>
    <row r="663" spans="7:8">
      <c r="G663" s="6"/>
      <c r="H663" s="6"/>
    </row>
    <row r="664" spans="7:8">
      <c r="G664" s="6"/>
      <c r="H664" s="6"/>
    </row>
    <row r="665" spans="7:8">
      <c r="G665" s="6"/>
      <c r="H665" s="6"/>
    </row>
    <row r="666" spans="7:8">
      <c r="G666" s="6"/>
      <c r="H666" s="6"/>
    </row>
    <row r="667" spans="7:8">
      <c r="G667" s="6"/>
      <c r="H667" s="6"/>
    </row>
    <row r="668" spans="7:8">
      <c r="G668" s="6"/>
      <c r="H668" s="6"/>
    </row>
    <row r="669" spans="7:8">
      <c r="G669" s="6"/>
      <c r="H669" s="6"/>
    </row>
    <row r="670" spans="7:8">
      <c r="G670" s="6"/>
      <c r="H670" s="6"/>
    </row>
    <row r="671" spans="7:8">
      <c r="G671" s="6"/>
      <c r="H671" s="6"/>
    </row>
    <row r="672" spans="7:8">
      <c r="G672" s="6"/>
      <c r="H672" s="6"/>
    </row>
    <row r="673" spans="7:8">
      <c r="G673" s="6"/>
      <c r="H673" s="6"/>
    </row>
    <row r="674" spans="7:8">
      <c r="G674" s="6"/>
      <c r="H674" s="6"/>
    </row>
    <row r="675" spans="7:8">
      <c r="G675" s="6"/>
      <c r="H675" s="6"/>
    </row>
    <row r="676" spans="7:8">
      <c r="G676" s="6"/>
      <c r="H676" s="6"/>
    </row>
    <row r="677" spans="7:8">
      <c r="G677" s="6"/>
      <c r="H677" s="6"/>
    </row>
    <row r="678" spans="7:8">
      <c r="G678" s="6"/>
      <c r="H678" s="6"/>
    </row>
    <row r="679" spans="7:8">
      <c r="G679" s="6"/>
      <c r="H679" s="6"/>
    </row>
    <row r="680" spans="7:8">
      <c r="G680" s="6"/>
      <c r="H680" s="6"/>
    </row>
    <row r="681" spans="7:8">
      <c r="G681" s="6"/>
      <c r="H681" s="6"/>
    </row>
    <row r="682" spans="7:8">
      <c r="G682" s="6"/>
      <c r="H682" s="6"/>
    </row>
    <row r="683" spans="7:8">
      <c r="G683" s="6"/>
      <c r="H683" s="6"/>
    </row>
    <row r="684" spans="7:8">
      <c r="G684" s="6"/>
      <c r="H684" s="6"/>
    </row>
    <row r="685" spans="7:8">
      <c r="G685" s="6"/>
      <c r="H685" s="6"/>
    </row>
    <row r="686" spans="7:8">
      <c r="G686" s="6"/>
      <c r="H686" s="6"/>
    </row>
    <row r="687" spans="7:8">
      <c r="G687" s="6"/>
      <c r="H687" s="6"/>
    </row>
    <row r="688" spans="7:8">
      <c r="G688" s="6"/>
      <c r="H688" s="6"/>
    </row>
    <row r="689" spans="7:8">
      <c r="G689" s="6"/>
      <c r="H689" s="6"/>
    </row>
    <row r="690" spans="7:8">
      <c r="G690" s="6"/>
      <c r="H690" s="6"/>
    </row>
    <row r="691" spans="7:8">
      <c r="G691" s="6"/>
      <c r="H691" s="6"/>
    </row>
    <row r="692" spans="7:8">
      <c r="G692" s="6"/>
      <c r="H692" s="6"/>
    </row>
    <row r="693" spans="7:8">
      <c r="G693" s="6"/>
      <c r="H693" s="6"/>
    </row>
    <row r="694" spans="7:8">
      <c r="G694" s="6"/>
      <c r="H694" s="6"/>
    </row>
    <row r="695" spans="7:8">
      <c r="G695" s="6"/>
      <c r="H695" s="6"/>
    </row>
    <row r="696" spans="7:8">
      <c r="G696" s="6"/>
      <c r="H696" s="6"/>
    </row>
    <row r="697" spans="7:8">
      <c r="G697" s="6"/>
      <c r="H697" s="6"/>
    </row>
    <row r="698" spans="7:8">
      <c r="G698" s="6"/>
      <c r="H698" s="6"/>
    </row>
    <row r="699" spans="7:8">
      <c r="G699" s="6"/>
      <c r="H699" s="6"/>
    </row>
    <row r="700" spans="7:8">
      <c r="G700" s="6"/>
      <c r="H700" s="6"/>
    </row>
    <row r="701" spans="7:8">
      <c r="G701" s="6"/>
      <c r="H701" s="6"/>
    </row>
    <row r="702" spans="7:8">
      <c r="G702" s="6"/>
      <c r="H702" s="6"/>
    </row>
    <row r="703" spans="7:8">
      <c r="G703" s="6"/>
      <c r="H703" s="6"/>
    </row>
    <row r="704" spans="7:8">
      <c r="G704" s="6"/>
      <c r="H704" s="6"/>
    </row>
    <row r="705" spans="7:8">
      <c r="G705" s="6"/>
      <c r="H705" s="6"/>
    </row>
    <row r="706" spans="7:8">
      <c r="G706" s="6"/>
      <c r="H706" s="6"/>
    </row>
    <row r="707" spans="7:8">
      <c r="G707" s="6"/>
      <c r="H707" s="6"/>
    </row>
    <row r="708" spans="7:8">
      <c r="G708" s="6"/>
      <c r="H708" s="6"/>
    </row>
    <row r="709" spans="7:8">
      <c r="G709" s="6"/>
      <c r="H709" s="6"/>
    </row>
    <row r="710" spans="7:8">
      <c r="G710" s="6"/>
      <c r="H710" s="6"/>
    </row>
    <row r="711" spans="7:8">
      <c r="G711" s="6"/>
      <c r="H711" s="6"/>
    </row>
    <row r="712" spans="7:8">
      <c r="G712" s="6"/>
      <c r="H712" s="6"/>
    </row>
    <row r="713" spans="7:8">
      <c r="G713" s="6"/>
      <c r="H713" s="6"/>
    </row>
    <row r="714" spans="7:8">
      <c r="G714" s="6"/>
      <c r="H714" s="6"/>
    </row>
    <row r="715" spans="7:8">
      <c r="G715" s="6"/>
      <c r="H715" s="6"/>
    </row>
    <row r="716" spans="7:8">
      <c r="G716" s="6"/>
      <c r="H716" s="6"/>
    </row>
    <row r="717" spans="7:8">
      <c r="G717" s="6"/>
      <c r="H717" s="6"/>
    </row>
    <row r="718" spans="7:8">
      <c r="G718" s="6"/>
      <c r="H718" s="6"/>
    </row>
    <row r="719" spans="7:8">
      <c r="G719" s="6"/>
      <c r="H719" s="6"/>
    </row>
    <row r="720" spans="7:8">
      <c r="G720" s="6"/>
      <c r="H720" s="6"/>
    </row>
    <row r="721" spans="7:8">
      <c r="G721" s="6"/>
      <c r="H721" s="6"/>
    </row>
    <row r="722" spans="7:8">
      <c r="G722" s="6"/>
      <c r="H722" s="6"/>
    </row>
    <row r="723" spans="7:8">
      <c r="G723" s="6"/>
      <c r="H723" s="6"/>
    </row>
    <row r="724" spans="7:8">
      <c r="G724" s="6"/>
      <c r="H724" s="6"/>
    </row>
    <row r="725" spans="7:8">
      <c r="G725" s="6"/>
      <c r="H725" s="6"/>
    </row>
    <row r="726" spans="7:8">
      <c r="G726" s="6"/>
      <c r="H726" s="6"/>
    </row>
    <row r="727" spans="7:8">
      <c r="G727" s="6"/>
      <c r="H727" s="6"/>
    </row>
    <row r="728" spans="7:8">
      <c r="G728" s="6"/>
      <c r="H728" s="6"/>
    </row>
    <row r="729" spans="7:8">
      <c r="G729" s="6"/>
      <c r="H729" s="6"/>
    </row>
    <row r="730" spans="7:8">
      <c r="G730" s="6"/>
      <c r="H730" s="6"/>
    </row>
    <row r="731" spans="7:8">
      <c r="G731" s="6"/>
      <c r="H731" s="6"/>
    </row>
    <row r="732" spans="7:8">
      <c r="G732" s="6"/>
      <c r="H732" s="6"/>
    </row>
    <row r="733" spans="7:8">
      <c r="G733" s="6"/>
      <c r="H733" s="6"/>
    </row>
    <row r="734" spans="7:8">
      <c r="G734" s="6"/>
      <c r="H734" s="6"/>
    </row>
    <row r="735" spans="7:8">
      <c r="G735" s="6"/>
      <c r="H735" s="6"/>
    </row>
    <row r="736" spans="7:8">
      <c r="G736" s="6"/>
      <c r="H736" s="6"/>
    </row>
    <row r="737" spans="7:8">
      <c r="G737" s="6"/>
      <c r="H737" s="6"/>
    </row>
    <row r="738" spans="7:8">
      <c r="G738" s="6"/>
      <c r="H738" s="6"/>
    </row>
    <row r="739" spans="7:8">
      <c r="G739" s="6"/>
      <c r="H739" s="6"/>
    </row>
    <row r="740" spans="7:8">
      <c r="G740" s="6"/>
      <c r="H740" s="6"/>
    </row>
    <row r="741" spans="7:8">
      <c r="G741" s="6"/>
      <c r="H741" s="6"/>
    </row>
    <row r="742" spans="7:8">
      <c r="G742" s="6"/>
      <c r="H742" s="6"/>
    </row>
    <row r="743" spans="7:8">
      <c r="G743" s="6"/>
      <c r="H743" s="6"/>
    </row>
    <row r="744" spans="7:8">
      <c r="G744" s="6"/>
      <c r="H744" s="6"/>
    </row>
    <row r="745" spans="7:8">
      <c r="G745" s="6"/>
      <c r="H745" s="6"/>
    </row>
    <row r="746" spans="7:8">
      <c r="G746" s="6"/>
      <c r="H746" s="6"/>
    </row>
    <row r="747" spans="7:8">
      <c r="G747" s="6"/>
      <c r="H747" s="6"/>
    </row>
    <row r="748" spans="7:8">
      <c r="G748" s="6"/>
      <c r="H748" s="6"/>
    </row>
    <row r="749" spans="7:8">
      <c r="G749" s="6"/>
      <c r="H749" s="6"/>
    </row>
    <row r="750" spans="7:8">
      <c r="G750" s="6"/>
      <c r="H750" s="6"/>
    </row>
    <row r="751" spans="7:8">
      <c r="G751" s="6"/>
      <c r="H751" s="6"/>
    </row>
    <row r="752" spans="7:8">
      <c r="G752" s="6"/>
      <c r="H752" s="6"/>
    </row>
    <row r="753" spans="7:8">
      <c r="G753" s="6"/>
      <c r="H753" s="6"/>
    </row>
    <row r="754" spans="7:8">
      <c r="G754" s="6"/>
      <c r="H754" s="6"/>
    </row>
    <row r="755" spans="7:8">
      <c r="G755" s="6"/>
      <c r="H755" s="6"/>
    </row>
    <row r="756" spans="7:8">
      <c r="G756" s="6"/>
      <c r="H756" s="6"/>
    </row>
    <row r="757" spans="7:8">
      <c r="G757" s="6"/>
      <c r="H757" s="6"/>
    </row>
    <row r="758" spans="7:8">
      <c r="G758" s="6"/>
      <c r="H758" s="6"/>
    </row>
    <row r="759" spans="7:8">
      <c r="G759" s="6"/>
      <c r="H759" s="6"/>
    </row>
    <row r="760" spans="7:8">
      <c r="G760" s="6"/>
      <c r="H760" s="6"/>
    </row>
    <row r="761" spans="7:8">
      <c r="G761" s="6"/>
      <c r="H761" s="6"/>
    </row>
    <row r="762" spans="7:8">
      <c r="G762" s="6"/>
      <c r="H762" s="6"/>
    </row>
    <row r="763" spans="7:8">
      <c r="G763" s="6"/>
      <c r="H763" s="6"/>
    </row>
    <row r="764" spans="7:8">
      <c r="G764" s="6"/>
      <c r="H764" s="6"/>
    </row>
    <row r="765" spans="7:8">
      <c r="G765" s="6"/>
      <c r="H765" s="6"/>
    </row>
    <row r="766" spans="7:8">
      <c r="G766" s="6"/>
      <c r="H766" s="6"/>
    </row>
    <row r="767" spans="7:8">
      <c r="G767" s="6"/>
      <c r="H767" s="6"/>
    </row>
    <row r="768" spans="7:8">
      <c r="G768" s="6"/>
      <c r="H768" s="6"/>
    </row>
    <row r="769" spans="7:8">
      <c r="G769" s="6"/>
      <c r="H769" s="6"/>
    </row>
    <row r="770" spans="7:8">
      <c r="G770" s="6"/>
      <c r="H770" s="6"/>
    </row>
    <row r="771" spans="7:8">
      <c r="G771" s="6"/>
      <c r="H771" s="6"/>
    </row>
    <row r="772" spans="7:8">
      <c r="G772" s="6"/>
      <c r="H772" s="6"/>
    </row>
    <row r="773" spans="7:8">
      <c r="G773" s="6"/>
      <c r="H773" s="6"/>
    </row>
    <row r="774" spans="7:8">
      <c r="G774" s="6"/>
      <c r="H774" s="6"/>
    </row>
    <row r="775" spans="7:8">
      <c r="G775" s="6"/>
      <c r="H775" s="6"/>
    </row>
    <row r="776" spans="7:8">
      <c r="G776" s="6"/>
      <c r="H776" s="6"/>
    </row>
    <row r="777" spans="7:8">
      <c r="G777" s="6"/>
      <c r="H777" s="6"/>
    </row>
    <row r="778" spans="7:8">
      <c r="G778" s="6"/>
      <c r="H778" s="6"/>
    </row>
    <row r="779" spans="7:8">
      <c r="G779" s="6"/>
      <c r="H779" s="6"/>
    </row>
    <row r="780" spans="7:8">
      <c r="G780" s="6"/>
      <c r="H780" s="6"/>
    </row>
    <row r="781" spans="7:8">
      <c r="G781" s="6"/>
      <c r="H781" s="6"/>
    </row>
    <row r="782" spans="7:8">
      <c r="G782" s="6"/>
      <c r="H782" s="6"/>
    </row>
    <row r="783" spans="7:8">
      <c r="G783" s="6"/>
      <c r="H783" s="6"/>
    </row>
    <row r="784" spans="7:8">
      <c r="G784" s="6"/>
      <c r="H784" s="6"/>
    </row>
    <row r="785" spans="7:8">
      <c r="G785" s="6"/>
      <c r="H785" s="6"/>
    </row>
    <row r="786" spans="7:8">
      <c r="G786" s="6"/>
      <c r="H786" s="6"/>
    </row>
    <row r="787" spans="7:8">
      <c r="G787" s="6"/>
      <c r="H787" s="6"/>
    </row>
    <row r="788" spans="7:8">
      <c r="G788" s="6"/>
      <c r="H788" s="6"/>
    </row>
    <row r="789" spans="7:8">
      <c r="G789" s="6"/>
      <c r="H789" s="6"/>
    </row>
    <row r="790" spans="7:8">
      <c r="G790" s="6"/>
      <c r="H790" s="6"/>
    </row>
    <row r="791" spans="7:8">
      <c r="G791" s="6"/>
      <c r="H791" s="6"/>
    </row>
    <row r="792" spans="7:8">
      <c r="G792" s="6"/>
      <c r="H792" s="6"/>
    </row>
    <row r="793" spans="7:8">
      <c r="G793" s="6"/>
      <c r="H793" s="6"/>
    </row>
    <row r="794" spans="7:8">
      <c r="G794" s="6"/>
      <c r="H794" s="6"/>
    </row>
    <row r="795" spans="7:8">
      <c r="G795" s="6"/>
      <c r="H795" s="6"/>
    </row>
    <row r="796" spans="7:8">
      <c r="G796" s="6"/>
      <c r="H796" s="6"/>
    </row>
    <row r="797" spans="7:8">
      <c r="G797" s="6"/>
      <c r="H797" s="6"/>
    </row>
    <row r="798" spans="7:8">
      <c r="G798" s="6"/>
      <c r="H798" s="6"/>
    </row>
    <row r="799" spans="7:8">
      <c r="G799" s="6"/>
      <c r="H799" s="6"/>
    </row>
    <row r="800" spans="7:8">
      <c r="G800" s="6"/>
      <c r="H800" s="6"/>
    </row>
    <row r="801" spans="7:8">
      <c r="G801" s="6"/>
      <c r="H801" s="6"/>
    </row>
    <row r="802" spans="7:8">
      <c r="G802" s="6"/>
      <c r="H802" s="6"/>
    </row>
    <row r="803" spans="7:8">
      <c r="G803" s="6"/>
      <c r="H803" s="6"/>
    </row>
    <row r="804" spans="7:8">
      <c r="G804" s="6"/>
      <c r="H804" s="6"/>
    </row>
    <row r="805" spans="7:8">
      <c r="G805" s="6"/>
      <c r="H805" s="6"/>
    </row>
    <row r="806" spans="7:8">
      <c r="G806" s="6"/>
      <c r="H806" s="6"/>
    </row>
    <row r="807" spans="7:8">
      <c r="G807" s="6"/>
      <c r="H807" s="6"/>
    </row>
    <row r="808" spans="7:8">
      <c r="G808" s="6"/>
      <c r="H808" s="6"/>
    </row>
    <row r="809" spans="7:8">
      <c r="G809" s="6"/>
      <c r="H809" s="6"/>
    </row>
    <row r="810" spans="7:8">
      <c r="G810" s="6"/>
      <c r="H810" s="6"/>
    </row>
    <row r="811" spans="7:8">
      <c r="G811" s="6"/>
      <c r="H811" s="6"/>
    </row>
    <row r="812" spans="7:8">
      <c r="G812" s="6"/>
      <c r="H812" s="6"/>
    </row>
    <row r="813" spans="7:8">
      <c r="G813" s="6"/>
      <c r="H813" s="6"/>
    </row>
    <row r="814" spans="7:8">
      <c r="G814" s="6"/>
      <c r="H814" s="6"/>
    </row>
    <row r="815" spans="7:8">
      <c r="G815" s="6"/>
      <c r="H815" s="6"/>
    </row>
    <row r="816" spans="7:8">
      <c r="G816" s="6"/>
      <c r="H816" s="6"/>
    </row>
    <row r="817" spans="7:8">
      <c r="G817" s="6"/>
      <c r="H817" s="6"/>
    </row>
    <row r="818" spans="7:8">
      <c r="G818" s="6"/>
      <c r="H818" s="6"/>
    </row>
    <row r="819" spans="7:8">
      <c r="G819" s="6"/>
      <c r="H819" s="6"/>
    </row>
    <row r="820" spans="7:8">
      <c r="G820" s="6"/>
      <c r="H820" s="6"/>
    </row>
    <row r="821" spans="7:8">
      <c r="G821" s="6"/>
      <c r="H821" s="6"/>
    </row>
    <row r="822" spans="7:8">
      <c r="G822" s="6"/>
      <c r="H822" s="6"/>
    </row>
    <row r="823" spans="7:8">
      <c r="G823" s="6"/>
      <c r="H823" s="6"/>
    </row>
    <row r="824" spans="7:8">
      <c r="G824" s="6"/>
      <c r="H824" s="6"/>
    </row>
    <row r="825" spans="7:8">
      <c r="G825" s="6"/>
      <c r="H825" s="6"/>
    </row>
    <row r="826" spans="7:8">
      <c r="G826" s="6"/>
      <c r="H826" s="6"/>
    </row>
    <row r="827" spans="7:8">
      <c r="G827" s="6"/>
      <c r="H827" s="6"/>
    </row>
    <row r="828" spans="7:8">
      <c r="G828" s="6"/>
      <c r="H828" s="6"/>
    </row>
    <row r="829" spans="7:8">
      <c r="G829" s="6"/>
      <c r="H829" s="6"/>
    </row>
    <row r="830" spans="7:8">
      <c r="G830" s="6"/>
      <c r="H830" s="6"/>
    </row>
    <row r="831" spans="7:8">
      <c r="G831" s="6"/>
      <c r="H831" s="6"/>
    </row>
    <row r="832" spans="7:8">
      <c r="G832" s="6"/>
      <c r="H832" s="6"/>
    </row>
    <row r="833" spans="7:8">
      <c r="G833" s="6"/>
      <c r="H833" s="6"/>
    </row>
    <row r="834" spans="7:8">
      <c r="G834" s="6"/>
      <c r="H834" s="6"/>
    </row>
    <row r="835" spans="7:8">
      <c r="G835" s="6"/>
      <c r="H835" s="6"/>
    </row>
    <row r="836" spans="7:8">
      <c r="G836" s="6"/>
      <c r="H836" s="6"/>
    </row>
    <row r="837" spans="7:8">
      <c r="G837" s="6"/>
      <c r="H837" s="6"/>
    </row>
    <row r="838" spans="7:8">
      <c r="G838" s="6"/>
      <c r="H838" s="6"/>
    </row>
    <row r="839" spans="7:8">
      <c r="G839" s="6"/>
      <c r="H839" s="6"/>
    </row>
    <row r="840" spans="7:8">
      <c r="G840" s="6"/>
      <c r="H840" s="6"/>
    </row>
    <row r="841" spans="7:8">
      <c r="G841" s="6"/>
      <c r="H841" s="6"/>
    </row>
    <row r="842" spans="7:8">
      <c r="G842" s="6"/>
      <c r="H842" s="6"/>
    </row>
    <row r="843" spans="7:8">
      <c r="G843" s="6"/>
      <c r="H843" s="6"/>
    </row>
    <row r="844" spans="7:8">
      <c r="G844" s="6"/>
      <c r="H844" s="6"/>
    </row>
    <row r="845" spans="7:8">
      <c r="G845" s="6"/>
      <c r="H845" s="6"/>
    </row>
    <row r="846" spans="7:8">
      <c r="G846" s="6"/>
      <c r="H846" s="6"/>
    </row>
    <row r="847" spans="7:8">
      <c r="G847" s="6"/>
      <c r="H847" s="6"/>
    </row>
    <row r="848" spans="7:8">
      <c r="G848" s="6"/>
      <c r="H848" s="6"/>
    </row>
    <row r="849" spans="7:8">
      <c r="G849" s="6"/>
      <c r="H849" s="6"/>
    </row>
    <row r="850" spans="7:8">
      <c r="G850" s="6"/>
      <c r="H850" s="6"/>
    </row>
    <row r="851" spans="7:8">
      <c r="G851" s="6"/>
      <c r="H851" s="6"/>
    </row>
    <row r="852" spans="7:8">
      <c r="G852" s="6"/>
      <c r="H852" s="6"/>
    </row>
    <row r="853" spans="7:8">
      <c r="G853" s="6"/>
      <c r="H853" s="6"/>
    </row>
    <row r="854" spans="7:8">
      <c r="G854" s="6"/>
      <c r="H854" s="6"/>
    </row>
    <row r="855" spans="7:8">
      <c r="G855" s="6"/>
      <c r="H855" s="6"/>
    </row>
    <row r="856" spans="7:8">
      <c r="G856" s="6"/>
      <c r="H856" s="6"/>
    </row>
    <row r="857" spans="7:8">
      <c r="G857" s="6"/>
      <c r="H857" s="6"/>
    </row>
    <row r="858" spans="7:8">
      <c r="G858" s="6"/>
      <c r="H858" s="6"/>
    </row>
    <row r="859" spans="7:8">
      <c r="G859" s="6"/>
      <c r="H859" s="6"/>
    </row>
    <row r="860" spans="7:8">
      <c r="G860" s="6"/>
      <c r="H860" s="6"/>
    </row>
    <row r="861" spans="7:8">
      <c r="G861" s="6"/>
      <c r="H861" s="6"/>
    </row>
    <row r="862" spans="7:8">
      <c r="G862" s="6"/>
      <c r="H862" s="6"/>
    </row>
    <row r="863" spans="7:8">
      <c r="G863" s="6"/>
      <c r="H863" s="6"/>
    </row>
    <row r="864" spans="7:8">
      <c r="G864" s="6"/>
      <c r="H864" s="6"/>
    </row>
    <row r="865" spans="7:8">
      <c r="G865" s="6"/>
      <c r="H865" s="6"/>
    </row>
    <row r="866" spans="7:8">
      <c r="G866" s="6"/>
      <c r="H866" s="6"/>
    </row>
    <row r="867" spans="7:8">
      <c r="G867" s="6"/>
      <c r="H867" s="6"/>
    </row>
    <row r="868" spans="7:8">
      <c r="G868" s="6"/>
      <c r="H868" s="6"/>
    </row>
    <row r="869" spans="7:8">
      <c r="G869" s="6"/>
      <c r="H869" s="6"/>
    </row>
    <row r="870" spans="7:8">
      <c r="G870" s="6"/>
      <c r="H870" s="6"/>
    </row>
    <row r="871" spans="7:8">
      <c r="G871" s="6"/>
      <c r="H871" s="6"/>
    </row>
    <row r="872" spans="7:8">
      <c r="G872" s="6"/>
      <c r="H872" s="6"/>
    </row>
    <row r="873" spans="7:8">
      <c r="G873" s="6"/>
      <c r="H873" s="6"/>
    </row>
    <row r="874" spans="7:8">
      <c r="G874" s="6"/>
      <c r="H874" s="6"/>
    </row>
    <row r="875" spans="7:8">
      <c r="G875" s="6"/>
      <c r="H875" s="6"/>
    </row>
    <row r="876" spans="7:8">
      <c r="G876" s="6"/>
      <c r="H876" s="6"/>
    </row>
    <row r="877" spans="7:8">
      <c r="G877" s="6"/>
      <c r="H877" s="6"/>
    </row>
    <row r="878" spans="7:8">
      <c r="G878" s="6"/>
      <c r="H878" s="6"/>
    </row>
    <row r="879" spans="7:8">
      <c r="G879" s="6"/>
      <c r="H879" s="6"/>
    </row>
    <row r="880" spans="7:8">
      <c r="G880" s="6"/>
      <c r="H880" s="6"/>
    </row>
    <row r="881" spans="7:8">
      <c r="G881" s="6"/>
      <c r="H881" s="6"/>
    </row>
    <row r="882" spans="7:8">
      <c r="G882" s="6"/>
      <c r="H882" s="6"/>
    </row>
    <row r="883" spans="7:8">
      <c r="G883" s="6"/>
      <c r="H883" s="6"/>
    </row>
    <row r="884" spans="7:8">
      <c r="G884" s="6"/>
      <c r="H884" s="6"/>
    </row>
    <row r="885" spans="7:8">
      <c r="G885" s="6"/>
      <c r="H885" s="6"/>
    </row>
    <row r="886" spans="7:8">
      <c r="G886" s="6"/>
      <c r="H886" s="6"/>
    </row>
    <row r="887" spans="7:8">
      <c r="G887" s="6"/>
      <c r="H887" s="6"/>
    </row>
    <row r="888" spans="7:8">
      <c r="G888" s="6"/>
      <c r="H888" s="6"/>
    </row>
    <row r="889" spans="7:8">
      <c r="G889" s="6"/>
      <c r="H889" s="6"/>
    </row>
    <row r="890" spans="7:8">
      <c r="G890" s="6"/>
      <c r="H890" s="6"/>
    </row>
    <row r="891" spans="7:8">
      <c r="G891" s="6"/>
      <c r="H891" s="6"/>
    </row>
    <row r="892" spans="7:8">
      <c r="G892" s="6"/>
      <c r="H892" s="6"/>
    </row>
    <row r="893" spans="7:8">
      <c r="G893" s="6"/>
      <c r="H893" s="6"/>
    </row>
    <row r="894" spans="7:8">
      <c r="G894" s="6"/>
      <c r="H894" s="6"/>
    </row>
    <row r="895" spans="7:8">
      <c r="G895" s="6"/>
      <c r="H895" s="6"/>
    </row>
    <row r="896" spans="7:8">
      <c r="G896" s="6"/>
      <c r="H896" s="6"/>
    </row>
    <row r="897" spans="7:8">
      <c r="G897" s="6"/>
      <c r="H897" s="6"/>
    </row>
    <row r="898" spans="7:8">
      <c r="G898" s="6"/>
      <c r="H898" s="6"/>
    </row>
    <row r="899" spans="7:8">
      <c r="G899" s="6"/>
      <c r="H899" s="6"/>
    </row>
    <row r="900" spans="7:8">
      <c r="G900" s="6"/>
      <c r="H900" s="6"/>
    </row>
    <row r="901" spans="7:8">
      <c r="G901" s="6"/>
      <c r="H901" s="6"/>
    </row>
    <row r="902" spans="7:8">
      <c r="G902" s="6"/>
      <c r="H902" s="6"/>
    </row>
    <row r="903" spans="7:8">
      <c r="G903" s="6"/>
      <c r="H903" s="6"/>
    </row>
    <row r="904" spans="7:8">
      <c r="G904" s="6"/>
      <c r="H904" s="6"/>
    </row>
    <row r="905" spans="7:8">
      <c r="G905" s="6"/>
      <c r="H905" s="6"/>
    </row>
    <row r="906" spans="7:8">
      <c r="G906" s="6"/>
      <c r="H906" s="6"/>
    </row>
    <row r="907" spans="7:8">
      <c r="G907" s="6"/>
      <c r="H907" s="6"/>
    </row>
    <row r="908" spans="7:8">
      <c r="G908" s="6"/>
      <c r="H908" s="6"/>
    </row>
    <row r="909" spans="7:8">
      <c r="G909" s="6"/>
      <c r="H909" s="6"/>
    </row>
    <row r="910" spans="7:8">
      <c r="G910" s="6"/>
      <c r="H910" s="6"/>
    </row>
    <row r="911" spans="7:8">
      <c r="G911" s="6"/>
      <c r="H911" s="6"/>
    </row>
    <row r="912" spans="7:8">
      <c r="G912" s="6"/>
      <c r="H912" s="6"/>
    </row>
    <row r="913" spans="7:8">
      <c r="G913" s="6"/>
      <c r="H913" s="6"/>
    </row>
    <row r="914" spans="7:8">
      <c r="G914" s="6"/>
      <c r="H914" s="6"/>
    </row>
    <row r="915" spans="7:8">
      <c r="G915" s="6"/>
      <c r="H915" s="6"/>
    </row>
    <row r="916" spans="7:8">
      <c r="G916" s="6"/>
      <c r="H916" s="6"/>
    </row>
    <row r="917" spans="7:8">
      <c r="G917" s="6"/>
      <c r="H917" s="6"/>
    </row>
    <row r="918" spans="7:8">
      <c r="G918" s="6"/>
      <c r="H918" s="6"/>
    </row>
    <row r="919" spans="7:8">
      <c r="G919" s="6"/>
      <c r="H919" s="6"/>
    </row>
    <row r="920" spans="7:8">
      <c r="G920" s="6"/>
      <c r="H920" s="6"/>
    </row>
    <row r="921" spans="7:8">
      <c r="G921" s="6"/>
      <c r="H921" s="6"/>
    </row>
    <row r="922" spans="7:8">
      <c r="G922" s="6"/>
      <c r="H922" s="6"/>
    </row>
    <row r="923" spans="7:8">
      <c r="G923" s="6"/>
      <c r="H923" s="6"/>
    </row>
    <row r="924" spans="7:8">
      <c r="G924" s="6"/>
      <c r="H924" s="6"/>
    </row>
    <row r="925" spans="7:8">
      <c r="G925" s="6"/>
      <c r="H925" s="6"/>
    </row>
    <row r="926" spans="7:8">
      <c r="G926" s="6"/>
      <c r="H926" s="6"/>
    </row>
    <row r="927" spans="7:8">
      <c r="G927" s="6"/>
      <c r="H927" s="6"/>
    </row>
    <row r="928" spans="7:8">
      <c r="G928" s="6"/>
      <c r="H928" s="6"/>
    </row>
    <row r="929" spans="7:8">
      <c r="G929" s="6"/>
      <c r="H929" s="6"/>
    </row>
    <row r="930" spans="7:8">
      <c r="G930" s="6"/>
      <c r="H930" s="6"/>
    </row>
    <row r="931" spans="7:8">
      <c r="G931" s="6"/>
      <c r="H931" s="6"/>
    </row>
    <row r="932" spans="7:8">
      <c r="G932" s="6"/>
      <c r="H932" s="6"/>
    </row>
    <row r="933" spans="7:8">
      <c r="G933" s="6"/>
      <c r="H933" s="6"/>
    </row>
    <row r="934" spans="7:8">
      <c r="G934" s="6"/>
      <c r="H934" s="6"/>
    </row>
    <row r="935" spans="7:8">
      <c r="G935" s="6"/>
      <c r="H935" s="6"/>
    </row>
    <row r="936" spans="7:8">
      <c r="G936" s="6"/>
      <c r="H936" s="6"/>
    </row>
    <row r="937" spans="7:8">
      <c r="G937" s="6"/>
      <c r="H937" s="6"/>
    </row>
    <row r="938" spans="7:8">
      <c r="G938" s="6"/>
      <c r="H938" s="6"/>
    </row>
    <row r="939" spans="7:8">
      <c r="G939" s="6"/>
      <c r="H939" s="6"/>
    </row>
    <row r="940" spans="7:8">
      <c r="G940" s="6"/>
      <c r="H940" s="6"/>
    </row>
    <row r="941" spans="7:8">
      <c r="G941" s="6"/>
      <c r="H941" s="6"/>
    </row>
    <row r="942" spans="7:8">
      <c r="G942" s="6"/>
      <c r="H942" s="6"/>
    </row>
    <row r="943" spans="7:8">
      <c r="G943" s="6"/>
      <c r="H943" s="6"/>
    </row>
    <row r="944" spans="7:8">
      <c r="G944" s="6"/>
      <c r="H944" s="6"/>
    </row>
    <row r="945" spans="7:8">
      <c r="G945" s="6"/>
      <c r="H945" s="6"/>
    </row>
    <row r="946" spans="7:8">
      <c r="G946" s="6"/>
      <c r="H946" s="6"/>
    </row>
    <row r="947" spans="7:8">
      <c r="G947" s="6"/>
      <c r="H947" s="6"/>
    </row>
    <row r="948" spans="7:8">
      <c r="G948" s="6"/>
      <c r="H948" s="6"/>
    </row>
    <row r="949" spans="7:8">
      <c r="G949" s="6"/>
      <c r="H949" s="6"/>
    </row>
    <row r="950" spans="7:8">
      <c r="G950" s="6"/>
      <c r="H950" s="6"/>
    </row>
    <row r="951" spans="7:8">
      <c r="G951" s="6"/>
      <c r="H951" s="6"/>
    </row>
    <row r="952" spans="7:8">
      <c r="G952" s="6"/>
      <c r="H952" s="6"/>
    </row>
    <row r="953" spans="7:8">
      <c r="G953" s="6"/>
      <c r="H953" s="6"/>
    </row>
    <row r="954" spans="7:8">
      <c r="G954" s="6"/>
      <c r="H954" s="6"/>
    </row>
    <row r="955" spans="7:8">
      <c r="G955" s="6"/>
      <c r="H955" s="6"/>
    </row>
    <row r="956" spans="7:8">
      <c r="G956" s="6"/>
      <c r="H956" s="6"/>
    </row>
    <row r="957" spans="7:8">
      <c r="G957" s="6"/>
      <c r="H957" s="6"/>
    </row>
    <row r="958" spans="7:8">
      <c r="G958" s="6"/>
      <c r="H958" s="6"/>
    </row>
    <row r="959" spans="7:8">
      <c r="G959" s="6"/>
      <c r="H959" s="6"/>
    </row>
    <row r="960" spans="7:8">
      <c r="G960" s="6"/>
      <c r="H960" s="6"/>
    </row>
    <row r="961" spans="7:8">
      <c r="G961" s="6"/>
      <c r="H961" s="6"/>
    </row>
    <row r="962" spans="7:8">
      <c r="G962" s="6"/>
      <c r="H962" s="6"/>
    </row>
    <row r="963" spans="7:8">
      <c r="G963" s="6"/>
      <c r="H963" s="6"/>
    </row>
    <row r="964" spans="7:8">
      <c r="G964" s="6"/>
      <c r="H964" s="6"/>
    </row>
    <row r="965" spans="7:8">
      <c r="G965" s="6"/>
      <c r="H965" s="6"/>
    </row>
    <row r="966" spans="7:8">
      <c r="G966" s="6"/>
      <c r="H966" s="6"/>
    </row>
    <row r="967" spans="7:8">
      <c r="G967" s="6"/>
      <c r="H967" s="6"/>
    </row>
    <row r="968" spans="7:8">
      <c r="G968" s="6"/>
      <c r="H968" s="6"/>
    </row>
    <row r="969" spans="7:8">
      <c r="G969" s="6"/>
      <c r="H969" s="6"/>
    </row>
    <row r="970" spans="7:8">
      <c r="G970" s="6"/>
      <c r="H970" s="6"/>
    </row>
    <row r="971" spans="7:8">
      <c r="G971" s="6"/>
      <c r="H971" s="6"/>
    </row>
    <row r="972" spans="7:8">
      <c r="G972" s="6"/>
      <c r="H972" s="6"/>
    </row>
    <row r="973" spans="7:8">
      <c r="G973" s="6"/>
      <c r="H973" s="6"/>
    </row>
    <row r="974" spans="7:8">
      <c r="G974" s="6"/>
      <c r="H974" s="6"/>
    </row>
    <row r="975" spans="7:8">
      <c r="G975" s="6"/>
      <c r="H975" s="6"/>
    </row>
    <row r="976" spans="7:8">
      <c r="G976" s="6"/>
      <c r="H976" s="6"/>
    </row>
    <row r="977" spans="7:8">
      <c r="G977" s="6"/>
      <c r="H977" s="6"/>
    </row>
    <row r="978" spans="7:8">
      <c r="G978" s="6"/>
      <c r="H978" s="6"/>
    </row>
    <row r="979" spans="7:8">
      <c r="G979" s="6"/>
      <c r="H979" s="6"/>
    </row>
    <row r="980" spans="7:8">
      <c r="G980" s="6"/>
      <c r="H980" s="6"/>
    </row>
    <row r="981" spans="7:8">
      <c r="G981" s="6"/>
      <c r="H981" s="6"/>
    </row>
    <row r="982" spans="7:8">
      <c r="G982" s="6"/>
      <c r="H982" s="6"/>
    </row>
    <row r="983" spans="7:8">
      <c r="G983" s="6"/>
      <c r="H983" s="6"/>
    </row>
    <row r="984" spans="7:8">
      <c r="G984" s="6"/>
      <c r="H984" s="6"/>
    </row>
    <row r="985" spans="7:8">
      <c r="G985" s="6"/>
      <c r="H985" s="6"/>
    </row>
    <row r="986" spans="7:8">
      <c r="G986" s="6"/>
      <c r="H986" s="6"/>
    </row>
    <row r="987" spans="7:8">
      <c r="G987" s="6"/>
      <c r="H987" s="6"/>
    </row>
    <row r="988" spans="7:8">
      <c r="G988" s="6"/>
      <c r="H988" s="6"/>
    </row>
    <row r="989" spans="7:8">
      <c r="G989" s="6"/>
      <c r="H989" s="6"/>
    </row>
    <row r="990" spans="7:8">
      <c r="G990" s="6"/>
      <c r="H990" s="6"/>
    </row>
    <row r="991" spans="7:8">
      <c r="G991" s="6"/>
      <c r="H991" s="6"/>
    </row>
    <row r="992" spans="7:8">
      <c r="G992" s="6"/>
      <c r="H992" s="6"/>
    </row>
    <row r="993" spans="7:8">
      <c r="G993" s="6"/>
      <c r="H993" s="6"/>
    </row>
    <row r="994" spans="7:8">
      <c r="G994" s="6"/>
      <c r="H994" s="6"/>
    </row>
    <row r="995" spans="7:8">
      <c r="G995" s="6"/>
      <c r="H995" s="6"/>
    </row>
    <row r="996" spans="7:8">
      <c r="G996" s="6"/>
      <c r="H996" s="6"/>
    </row>
    <row r="997" spans="7:8">
      <c r="G997" s="6"/>
      <c r="H997" s="6"/>
    </row>
    <row r="998" spans="7:8">
      <c r="G998" s="6"/>
      <c r="H998" s="6"/>
    </row>
    <row r="999" spans="7:8">
      <c r="G999" s="6"/>
      <c r="H999" s="6"/>
    </row>
    <row r="1000" spans="7:8">
      <c r="G1000" s="6"/>
      <c r="H1000" s="6"/>
    </row>
    <row r="1001" spans="7:8">
      <c r="G1001" s="6"/>
      <c r="H1001" s="6"/>
    </row>
    <row r="1002" spans="7:8">
      <c r="G1002" s="6"/>
      <c r="H1002" s="6"/>
    </row>
    <row r="1003" spans="7:8">
      <c r="G1003" s="6"/>
      <c r="H1003" s="6"/>
    </row>
    <row r="1004" spans="7:8">
      <c r="G1004" s="6"/>
      <c r="H1004" s="6"/>
    </row>
    <row r="1005" spans="7:8">
      <c r="G1005" s="6"/>
      <c r="H1005" s="6"/>
    </row>
    <row r="1006" spans="7:8">
      <c r="G1006" s="6"/>
      <c r="H1006" s="6"/>
    </row>
    <row r="1007" spans="7:8">
      <c r="G1007" s="6"/>
      <c r="H1007" s="6"/>
    </row>
    <row r="1008" spans="7:8">
      <c r="G1008" s="6"/>
      <c r="H1008" s="6"/>
    </row>
    <row r="1009" spans="7:8">
      <c r="G1009" s="6"/>
      <c r="H1009" s="6"/>
    </row>
    <row r="1010" spans="7:8">
      <c r="G1010" s="6"/>
      <c r="H1010" s="6"/>
    </row>
    <row r="1011" spans="7:8">
      <c r="G1011" s="6"/>
      <c r="H1011" s="6"/>
    </row>
    <row r="1012" spans="7:8">
      <c r="G1012" s="6"/>
      <c r="H1012" s="6"/>
    </row>
    <row r="1013" spans="7:8">
      <c r="G1013" s="6"/>
      <c r="H1013" s="6"/>
    </row>
    <row r="1014" spans="7:8">
      <c r="G1014" s="6"/>
      <c r="H1014" s="6"/>
    </row>
    <row r="1015" spans="7:8">
      <c r="G1015" s="6"/>
      <c r="H1015" s="6"/>
    </row>
    <row r="1016" spans="7:8">
      <c r="G1016" s="6"/>
      <c r="H1016" s="6"/>
    </row>
    <row r="1017" spans="7:8">
      <c r="G1017" s="6"/>
      <c r="H1017" s="6"/>
    </row>
    <row r="1018" spans="7:8">
      <c r="G1018" s="6"/>
      <c r="H1018" s="6"/>
    </row>
    <row r="1019" spans="7:8">
      <c r="G1019" s="6"/>
      <c r="H1019" s="6"/>
    </row>
    <row r="1020" spans="7:8">
      <c r="G1020" s="6"/>
      <c r="H1020" s="6"/>
    </row>
    <row r="1021" spans="7:8">
      <c r="G1021" s="6"/>
      <c r="H1021" s="6"/>
    </row>
    <row r="1022" spans="7:8">
      <c r="G1022" s="6"/>
      <c r="H1022" s="6"/>
    </row>
    <row r="1023" spans="7:8">
      <c r="G1023" s="6"/>
      <c r="H1023" s="6"/>
    </row>
    <row r="1024" spans="7:8">
      <c r="G1024" s="6"/>
      <c r="H1024" s="6"/>
    </row>
    <row r="1025" spans="7:8">
      <c r="G1025" s="6"/>
      <c r="H1025" s="6"/>
    </row>
    <row r="1026" spans="7:8">
      <c r="G1026" s="6"/>
      <c r="H1026" s="6"/>
    </row>
    <row r="1027" spans="7:8">
      <c r="G1027" s="6"/>
      <c r="H1027" s="6"/>
    </row>
    <row r="1028" spans="7:8">
      <c r="G1028" s="6"/>
      <c r="H1028" s="6"/>
    </row>
    <row r="1029" spans="7:8">
      <c r="G1029" s="6"/>
      <c r="H1029" s="6"/>
    </row>
    <row r="1030" spans="7:8">
      <c r="G1030" s="6"/>
      <c r="H1030" s="6"/>
    </row>
    <row r="1031" spans="7:8">
      <c r="G1031" s="6"/>
      <c r="H1031" s="6"/>
    </row>
    <row r="1032" spans="7:8">
      <c r="G1032" s="6"/>
      <c r="H1032" s="6"/>
    </row>
    <row r="1033" spans="7:8">
      <c r="G1033" s="6"/>
      <c r="H1033" s="6"/>
    </row>
    <row r="1034" spans="7:8">
      <c r="G1034" s="6"/>
      <c r="H1034" s="6"/>
    </row>
    <row r="1035" spans="7:8">
      <c r="G1035" s="6"/>
      <c r="H1035" s="6"/>
    </row>
    <row r="1036" spans="7:8">
      <c r="G1036" s="6"/>
      <c r="H1036" s="6"/>
    </row>
    <row r="1037" spans="7:8">
      <c r="G1037" s="6"/>
      <c r="H1037" s="6"/>
    </row>
    <row r="1038" spans="7:8">
      <c r="G1038" s="6"/>
      <c r="H1038" s="6"/>
    </row>
    <row r="1039" spans="7:8">
      <c r="G1039" s="6"/>
      <c r="H1039" s="6"/>
    </row>
    <row r="1040" spans="7:8">
      <c r="G1040" s="6"/>
      <c r="H1040" s="6"/>
    </row>
    <row r="1041" spans="7:8">
      <c r="G1041" s="6"/>
      <c r="H1041" s="6"/>
    </row>
    <row r="1042" spans="7:8">
      <c r="G1042" s="6"/>
      <c r="H1042" s="6"/>
    </row>
    <row r="1043" spans="7:8">
      <c r="G1043" s="6"/>
      <c r="H1043" s="6"/>
    </row>
    <row r="1044" spans="7:8">
      <c r="G1044" s="6"/>
      <c r="H1044" s="6"/>
    </row>
    <row r="1045" spans="7:8">
      <c r="G1045" s="6"/>
      <c r="H1045" s="6"/>
    </row>
    <row r="1046" spans="7:8">
      <c r="G1046" s="6"/>
      <c r="H1046" s="6"/>
    </row>
    <row r="1047" spans="7:8">
      <c r="G1047" s="6"/>
      <c r="H1047" s="6"/>
    </row>
    <row r="1048" spans="7:8">
      <c r="G1048" s="6"/>
      <c r="H1048" s="6"/>
    </row>
    <row r="1049" spans="7:8">
      <c r="G1049" s="6"/>
      <c r="H1049" s="6"/>
    </row>
    <row r="1050" spans="7:8">
      <c r="G1050" s="6"/>
      <c r="H1050" s="6"/>
    </row>
    <row r="1051" spans="7:8">
      <c r="G1051" s="6"/>
      <c r="H1051" s="6"/>
    </row>
    <row r="1052" spans="7:8">
      <c r="G1052" s="6"/>
      <c r="H1052" s="6"/>
    </row>
    <row r="1053" spans="7:8">
      <c r="G1053" s="6"/>
      <c r="H1053" s="6"/>
    </row>
    <row r="1054" spans="7:8">
      <c r="G1054" s="6"/>
      <c r="H1054" s="6"/>
    </row>
    <row r="1055" spans="7:8">
      <c r="G1055" s="6"/>
      <c r="H1055" s="6"/>
    </row>
    <row r="1056" spans="7:8">
      <c r="G1056" s="6"/>
      <c r="H1056" s="6"/>
    </row>
    <row r="1057" spans="7:8">
      <c r="G1057" s="6"/>
      <c r="H1057" s="6"/>
    </row>
    <row r="1058" spans="7:8">
      <c r="G1058" s="6"/>
      <c r="H1058" s="6"/>
    </row>
    <row r="1059" spans="7:8">
      <c r="G1059" s="6"/>
      <c r="H1059" s="6"/>
    </row>
    <row r="1060" spans="7:8">
      <c r="G1060" s="6"/>
      <c r="H1060" s="6"/>
    </row>
    <row r="1061" spans="7:8">
      <c r="G1061" s="6"/>
      <c r="H1061" s="6"/>
    </row>
    <row r="1062" spans="7:8">
      <c r="G1062" s="6"/>
      <c r="H1062" s="6"/>
    </row>
    <row r="1063" spans="7:8">
      <c r="G1063" s="6"/>
      <c r="H1063" s="6"/>
    </row>
    <row r="1064" spans="7:8">
      <c r="G1064" s="6"/>
      <c r="H1064" s="6"/>
    </row>
    <row r="1065" spans="7:8">
      <c r="G1065" s="6"/>
      <c r="H1065" s="6"/>
    </row>
    <row r="1066" spans="7:8">
      <c r="G1066" s="6"/>
      <c r="H1066" s="6"/>
    </row>
    <row r="1067" spans="7:8">
      <c r="G1067" s="6"/>
      <c r="H1067" s="6"/>
    </row>
    <row r="1068" spans="7:8">
      <c r="G1068" s="6"/>
      <c r="H1068" s="6"/>
    </row>
    <row r="1069" spans="7:8">
      <c r="G1069" s="6"/>
      <c r="H1069" s="6"/>
    </row>
    <row r="1070" spans="7:8">
      <c r="G1070" s="6"/>
      <c r="H1070" s="6"/>
    </row>
    <row r="1071" spans="7:8">
      <c r="G1071" s="6"/>
      <c r="H1071" s="6"/>
    </row>
    <row r="1072" spans="7:8">
      <c r="G1072" s="6"/>
      <c r="H1072" s="6"/>
    </row>
    <row r="1073" spans="7:8">
      <c r="G1073" s="6"/>
      <c r="H1073" s="6"/>
    </row>
    <row r="1074" spans="7:8">
      <c r="G1074" s="6"/>
      <c r="H1074" s="6"/>
    </row>
    <row r="1075" spans="7:8">
      <c r="G1075" s="6"/>
      <c r="H1075" s="6"/>
    </row>
    <row r="1076" spans="7:8">
      <c r="G1076" s="6"/>
      <c r="H1076" s="6"/>
    </row>
    <row r="1077" spans="7:8">
      <c r="G1077" s="6"/>
      <c r="H1077" s="6"/>
    </row>
    <row r="1078" spans="7:8">
      <c r="G1078" s="6"/>
      <c r="H1078" s="6"/>
    </row>
    <row r="1079" spans="7:8">
      <c r="G1079" s="6"/>
      <c r="H1079" s="6"/>
    </row>
    <row r="1080" spans="7:8">
      <c r="G1080" s="6"/>
      <c r="H1080" s="6"/>
    </row>
    <row r="1081" spans="7:8">
      <c r="G1081" s="6"/>
      <c r="H1081" s="6"/>
    </row>
    <row r="1082" spans="7:8">
      <c r="G1082" s="6"/>
      <c r="H1082" s="6"/>
    </row>
    <row r="1083" spans="7:8">
      <c r="G1083" s="6"/>
      <c r="H1083" s="6"/>
    </row>
    <row r="1084" spans="7:8">
      <c r="G1084" s="6"/>
      <c r="H1084" s="6"/>
    </row>
    <row r="1085" spans="7:8">
      <c r="G1085" s="6"/>
      <c r="H1085" s="6"/>
    </row>
    <row r="1086" spans="7:8">
      <c r="G1086" s="6"/>
      <c r="H1086" s="6"/>
    </row>
    <row r="1087" spans="7:8">
      <c r="G1087" s="6"/>
      <c r="H1087" s="6"/>
    </row>
    <row r="1088" spans="7:8">
      <c r="G1088" s="6"/>
      <c r="H1088" s="6"/>
    </row>
    <row r="1089" spans="7:8">
      <c r="G1089" s="6"/>
      <c r="H1089" s="6"/>
    </row>
    <row r="1090" spans="7:8">
      <c r="G1090" s="6"/>
      <c r="H1090" s="6"/>
    </row>
    <row r="1091" spans="7:8">
      <c r="G1091" s="6"/>
      <c r="H1091" s="6"/>
    </row>
    <row r="1092" spans="7:8">
      <c r="G1092" s="6"/>
      <c r="H1092" s="6"/>
    </row>
    <row r="1093" spans="7:8">
      <c r="G1093" s="6"/>
      <c r="H1093" s="6"/>
    </row>
    <row r="1094" spans="7:8">
      <c r="G1094" s="6"/>
      <c r="H1094" s="6"/>
    </row>
    <row r="1095" spans="7:8">
      <c r="G1095" s="6"/>
      <c r="H1095" s="6"/>
    </row>
    <row r="1096" spans="7:8">
      <c r="G1096" s="6"/>
      <c r="H1096" s="6"/>
    </row>
    <row r="1097" spans="7:8">
      <c r="G1097" s="6"/>
      <c r="H1097" s="6"/>
    </row>
    <row r="1098" spans="7:8">
      <c r="G1098" s="6"/>
      <c r="H1098" s="6"/>
    </row>
    <row r="1099" spans="7:8">
      <c r="G1099" s="6"/>
      <c r="H1099" s="6"/>
    </row>
    <row r="1100" spans="7:8">
      <c r="G1100" s="6"/>
      <c r="H1100" s="6"/>
    </row>
    <row r="1101" spans="7:8">
      <c r="G1101" s="6"/>
      <c r="H1101" s="6"/>
    </row>
    <row r="1102" spans="7:8">
      <c r="G1102" s="6"/>
      <c r="H1102" s="6"/>
    </row>
    <row r="1103" spans="7:8">
      <c r="G1103" s="6"/>
      <c r="H1103" s="6"/>
    </row>
    <row r="1104" spans="7:8">
      <c r="G1104" s="6"/>
      <c r="H1104" s="6"/>
    </row>
    <row r="1105" spans="7:8">
      <c r="G1105" s="6"/>
      <c r="H1105" s="6"/>
    </row>
    <row r="1106" spans="7:8">
      <c r="G1106" s="6"/>
      <c r="H1106" s="6"/>
    </row>
    <row r="1107" spans="7:8">
      <c r="G1107" s="6"/>
      <c r="H1107" s="6"/>
    </row>
    <row r="1108" spans="7:8">
      <c r="G1108" s="6"/>
      <c r="H1108" s="6"/>
    </row>
    <row r="1109" spans="7:8">
      <c r="G1109" s="6"/>
      <c r="H1109" s="6"/>
    </row>
    <row r="1110" spans="7:8">
      <c r="G1110" s="6"/>
      <c r="H1110" s="6"/>
    </row>
    <row r="1111" spans="7:8">
      <c r="G1111" s="6"/>
      <c r="H1111" s="6"/>
    </row>
    <row r="1112" spans="7:8">
      <c r="G1112" s="6"/>
      <c r="H1112" s="6"/>
    </row>
    <row r="1113" spans="7:8">
      <c r="G1113" s="6"/>
      <c r="H1113" s="6"/>
    </row>
    <row r="1114" spans="7:8">
      <c r="G1114" s="6"/>
      <c r="H1114" s="6"/>
    </row>
    <row r="1115" spans="7:8">
      <c r="G1115" s="6"/>
      <c r="H1115" s="6"/>
    </row>
    <row r="1116" spans="7:8">
      <c r="G1116" s="6"/>
      <c r="H1116" s="6"/>
    </row>
    <row r="1117" spans="7:8">
      <c r="G1117" s="6"/>
      <c r="H1117" s="6"/>
    </row>
    <row r="1118" spans="7:8">
      <c r="G1118" s="6"/>
      <c r="H1118" s="6"/>
    </row>
    <row r="1119" spans="7:8">
      <c r="G1119" s="6"/>
      <c r="H1119" s="6"/>
    </row>
    <row r="1120" spans="7:8">
      <c r="G1120" s="6"/>
      <c r="H1120" s="6"/>
    </row>
    <row r="1121" spans="7:8">
      <c r="G1121" s="6"/>
      <c r="H1121" s="6"/>
    </row>
    <row r="1122" spans="7:8">
      <c r="G1122" s="6"/>
      <c r="H1122" s="6"/>
    </row>
    <row r="1123" spans="7:8">
      <c r="G1123" s="6"/>
      <c r="H1123" s="6"/>
    </row>
    <row r="1124" spans="7:8">
      <c r="G1124" s="6"/>
      <c r="H1124" s="6"/>
    </row>
    <row r="1125" spans="7:8">
      <c r="G1125" s="6"/>
      <c r="H1125" s="6"/>
    </row>
    <row r="1126" spans="7:8">
      <c r="G1126" s="6"/>
      <c r="H1126" s="6"/>
    </row>
    <row r="1127" spans="7:8">
      <c r="G1127" s="6"/>
      <c r="H1127" s="6"/>
    </row>
    <row r="1128" spans="7:8">
      <c r="G1128" s="6"/>
      <c r="H1128" s="6"/>
    </row>
    <row r="1129" spans="7:8">
      <c r="G1129" s="6"/>
      <c r="H1129" s="6"/>
    </row>
    <row r="1130" spans="7:8">
      <c r="G1130" s="6"/>
      <c r="H1130" s="6"/>
    </row>
    <row r="1131" spans="7:8">
      <c r="G1131" s="6"/>
      <c r="H1131" s="6"/>
    </row>
    <row r="1132" spans="7:8">
      <c r="G1132" s="6"/>
      <c r="H1132" s="6"/>
    </row>
    <row r="1133" spans="7:8">
      <c r="G1133" s="6"/>
      <c r="H1133" s="6"/>
    </row>
    <row r="1134" spans="7:8">
      <c r="G1134" s="6"/>
      <c r="H1134" s="6"/>
    </row>
    <row r="1135" spans="7:8">
      <c r="G1135" s="6"/>
      <c r="H1135" s="6"/>
    </row>
    <row r="1136" spans="7:8">
      <c r="G1136" s="6"/>
      <c r="H1136" s="6"/>
    </row>
    <row r="1137" spans="7:8">
      <c r="G1137" s="6"/>
      <c r="H1137" s="6"/>
    </row>
    <row r="1138" spans="7:8">
      <c r="G1138" s="6"/>
      <c r="H1138" s="6"/>
    </row>
    <row r="1139" spans="7:8">
      <c r="G1139" s="6"/>
      <c r="H1139" s="6"/>
    </row>
    <row r="1140" spans="7:8">
      <c r="G1140" s="6"/>
      <c r="H1140" s="6"/>
    </row>
    <row r="1141" spans="7:8">
      <c r="G1141" s="6"/>
      <c r="H1141" s="6"/>
    </row>
    <row r="1142" spans="7:8">
      <c r="G1142" s="6"/>
      <c r="H1142" s="6"/>
    </row>
    <row r="1143" spans="7:8">
      <c r="G1143" s="6"/>
      <c r="H1143" s="6"/>
    </row>
    <row r="1144" spans="7:8">
      <c r="G1144" s="6"/>
      <c r="H1144" s="6"/>
    </row>
    <row r="1145" spans="7:8">
      <c r="G1145" s="6"/>
      <c r="H1145" s="6"/>
    </row>
    <row r="1146" spans="7:8">
      <c r="G1146" s="6"/>
      <c r="H1146" s="6"/>
    </row>
    <row r="1147" spans="7:8">
      <c r="G1147" s="6"/>
      <c r="H1147" s="6"/>
    </row>
    <row r="1148" spans="7:8">
      <c r="G1148" s="6"/>
      <c r="H1148" s="6"/>
    </row>
    <row r="1149" spans="7:8">
      <c r="G1149" s="6"/>
      <c r="H1149" s="6"/>
    </row>
    <row r="1150" spans="7:8">
      <c r="G1150" s="6"/>
      <c r="H1150" s="6"/>
    </row>
    <row r="1151" spans="7:8">
      <c r="G1151" s="6"/>
      <c r="H1151" s="6"/>
    </row>
    <row r="1152" spans="7:8">
      <c r="G1152" s="6"/>
      <c r="H1152" s="6"/>
    </row>
    <row r="1153" spans="7:8">
      <c r="G1153" s="6"/>
      <c r="H1153" s="6"/>
    </row>
    <row r="1154" spans="7:8">
      <c r="G1154" s="6"/>
      <c r="H1154" s="6"/>
    </row>
    <row r="1155" spans="7:8">
      <c r="G1155" s="6"/>
      <c r="H1155" s="6"/>
    </row>
    <row r="1156" spans="7:8">
      <c r="G1156" s="6"/>
      <c r="H1156" s="6"/>
    </row>
    <row r="1157" spans="7:8">
      <c r="G1157" s="6"/>
      <c r="H1157" s="6"/>
    </row>
    <row r="1158" spans="7:8">
      <c r="G1158" s="6"/>
      <c r="H1158" s="6"/>
    </row>
    <row r="1159" spans="7:8">
      <c r="G1159" s="6"/>
      <c r="H1159" s="6"/>
    </row>
    <row r="1160" spans="7:8">
      <c r="G1160" s="6"/>
      <c r="H1160" s="6"/>
    </row>
    <row r="1161" spans="7:8">
      <c r="G1161" s="6"/>
      <c r="H1161" s="6"/>
    </row>
    <row r="1162" spans="7:8">
      <c r="G1162" s="6"/>
      <c r="H1162" s="6"/>
    </row>
    <row r="1163" spans="7:8">
      <c r="G1163" s="6"/>
      <c r="H1163" s="6"/>
    </row>
    <row r="1164" spans="7:8">
      <c r="G1164" s="6"/>
      <c r="H1164" s="6"/>
    </row>
    <row r="1165" spans="7:8">
      <c r="G1165" s="6"/>
      <c r="H1165" s="6"/>
    </row>
    <row r="1166" spans="7:8">
      <c r="G1166" s="6"/>
      <c r="H1166" s="6"/>
    </row>
    <row r="1167" spans="7:8">
      <c r="G1167" s="6"/>
      <c r="H1167" s="6"/>
    </row>
    <row r="1168" spans="7:8">
      <c r="G1168" s="6"/>
      <c r="H1168" s="6"/>
    </row>
    <row r="1169" spans="7:8">
      <c r="G1169" s="6"/>
      <c r="H1169" s="6"/>
    </row>
    <row r="1170" spans="7:8">
      <c r="G1170" s="6"/>
      <c r="H1170" s="6"/>
    </row>
    <row r="1171" spans="7:8">
      <c r="G1171" s="6"/>
      <c r="H1171" s="6"/>
    </row>
    <row r="1172" spans="7:8">
      <c r="G1172" s="6"/>
      <c r="H1172" s="6"/>
    </row>
    <row r="1173" spans="7:8">
      <c r="G1173" s="6"/>
      <c r="H1173" s="6"/>
    </row>
    <row r="1174" spans="7:8">
      <c r="G1174" s="6"/>
      <c r="H1174" s="6"/>
    </row>
    <row r="1175" spans="7:8">
      <c r="G1175" s="6"/>
      <c r="H1175" s="6"/>
    </row>
    <row r="1176" spans="7:8">
      <c r="G1176" s="6"/>
      <c r="H1176" s="6"/>
    </row>
    <row r="1177" spans="7:8">
      <c r="G1177" s="6"/>
      <c r="H1177" s="6"/>
    </row>
    <row r="1178" spans="7:8">
      <c r="G1178" s="6"/>
      <c r="H1178" s="6"/>
    </row>
    <row r="1179" spans="7:8">
      <c r="G1179" s="6"/>
      <c r="H1179" s="6"/>
    </row>
    <row r="1180" spans="7:8">
      <c r="G1180" s="6"/>
      <c r="H1180" s="6"/>
    </row>
    <row r="1181" spans="7:8">
      <c r="G1181" s="6"/>
      <c r="H1181" s="6"/>
    </row>
    <row r="1182" spans="7:8">
      <c r="G1182" s="6"/>
      <c r="H1182" s="6"/>
    </row>
    <row r="1183" spans="7:8">
      <c r="G1183" s="6"/>
      <c r="H1183" s="6"/>
    </row>
    <row r="1184" spans="7:8">
      <c r="G1184" s="6"/>
      <c r="H1184" s="6"/>
    </row>
    <row r="1185" spans="7:8">
      <c r="G1185" s="6"/>
      <c r="H1185" s="6"/>
    </row>
    <row r="1186" spans="7:8">
      <c r="G1186" s="6"/>
      <c r="H1186" s="6"/>
    </row>
    <row r="1187" spans="7:8">
      <c r="G1187" s="6"/>
      <c r="H1187" s="6"/>
    </row>
    <row r="1188" spans="7:8">
      <c r="G1188" s="6"/>
      <c r="H1188" s="6"/>
    </row>
    <row r="1189" spans="7:8">
      <c r="G1189" s="6"/>
      <c r="H1189" s="6"/>
    </row>
    <row r="1190" spans="7:8">
      <c r="G1190" s="6"/>
      <c r="H1190" s="6"/>
    </row>
    <row r="1191" spans="7:8">
      <c r="G1191" s="6"/>
      <c r="H1191" s="6"/>
    </row>
    <row r="1192" spans="7:8">
      <c r="G1192" s="6"/>
      <c r="H1192" s="6"/>
    </row>
    <row r="1193" spans="7:8">
      <c r="G1193" s="6"/>
      <c r="H1193" s="6"/>
    </row>
    <row r="1194" spans="7:8">
      <c r="G1194" s="6"/>
      <c r="H1194" s="6"/>
    </row>
    <row r="1195" spans="7:8">
      <c r="G1195" s="6"/>
      <c r="H1195" s="6"/>
    </row>
    <row r="1196" spans="7:8">
      <c r="G1196" s="6"/>
      <c r="H1196" s="6"/>
    </row>
    <row r="1197" spans="7:8">
      <c r="G1197" s="6"/>
      <c r="H1197" s="6"/>
    </row>
    <row r="1198" spans="7:8">
      <c r="G1198" s="6"/>
      <c r="H1198" s="6"/>
    </row>
    <row r="1199" spans="7:8">
      <c r="G1199" s="6"/>
      <c r="H1199" s="6"/>
    </row>
    <row r="1200" spans="7:8">
      <c r="G1200" s="6"/>
      <c r="H1200" s="6"/>
    </row>
    <row r="1201" spans="7:8">
      <c r="G1201" s="6"/>
      <c r="H1201" s="6"/>
    </row>
    <row r="1202" spans="7:8">
      <c r="G1202" s="6"/>
      <c r="H1202" s="6"/>
    </row>
    <row r="1203" spans="7:8">
      <c r="G1203" s="6"/>
      <c r="H1203" s="6"/>
    </row>
    <row r="1204" spans="7:8">
      <c r="G1204" s="6"/>
      <c r="H1204" s="6"/>
    </row>
    <row r="1205" spans="7:8">
      <c r="G1205" s="6"/>
      <c r="H1205" s="6"/>
    </row>
    <row r="1206" spans="7:8">
      <c r="G1206" s="6"/>
      <c r="H1206" s="6"/>
    </row>
    <row r="1207" spans="7:8">
      <c r="G1207" s="6"/>
      <c r="H1207" s="6"/>
    </row>
    <row r="1208" spans="7:8">
      <c r="G1208" s="6"/>
      <c r="H1208" s="6"/>
    </row>
    <row r="1209" spans="7:8">
      <c r="G1209" s="6"/>
      <c r="H1209" s="6"/>
    </row>
    <row r="1210" spans="7:8">
      <c r="G1210" s="6"/>
      <c r="H1210" s="6"/>
    </row>
    <row r="1211" spans="7:8">
      <c r="G1211" s="6"/>
      <c r="H1211" s="6"/>
    </row>
    <row r="1212" spans="7:8">
      <c r="G1212" s="6"/>
      <c r="H1212" s="6"/>
    </row>
    <row r="1213" spans="7:8">
      <c r="G1213" s="6"/>
      <c r="H1213" s="6"/>
    </row>
    <row r="1214" spans="7:8">
      <c r="G1214" s="6"/>
      <c r="H1214" s="6"/>
    </row>
    <row r="1215" spans="7:8">
      <c r="G1215" s="6"/>
      <c r="H1215" s="6"/>
    </row>
    <row r="1216" spans="7:8">
      <c r="G1216" s="6"/>
      <c r="H1216" s="6"/>
    </row>
    <row r="1217" spans="7:8">
      <c r="G1217" s="6"/>
      <c r="H1217" s="6"/>
    </row>
    <row r="1218" spans="7:8">
      <c r="G1218" s="6"/>
      <c r="H1218" s="6"/>
    </row>
    <row r="1219" spans="7:8">
      <c r="G1219" s="6"/>
      <c r="H1219" s="6"/>
    </row>
    <row r="1220" spans="7:8">
      <c r="G1220" s="6"/>
      <c r="H1220" s="6"/>
    </row>
    <row r="1221" spans="7:8">
      <c r="G1221" s="6"/>
      <c r="H1221" s="6"/>
    </row>
    <row r="1222" spans="7:8">
      <c r="G1222" s="6"/>
      <c r="H1222" s="6"/>
    </row>
    <row r="1223" spans="7:8">
      <c r="G1223" s="6"/>
      <c r="H1223" s="6"/>
    </row>
    <row r="1224" spans="7:8">
      <c r="G1224" s="6"/>
      <c r="H1224" s="6"/>
    </row>
    <row r="1225" spans="7:8">
      <c r="G1225" s="6"/>
      <c r="H1225" s="6"/>
    </row>
    <row r="1226" spans="7:8">
      <c r="G1226" s="6"/>
      <c r="H1226" s="6"/>
    </row>
    <row r="1227" spans="7:8">
      <c r="G1227" s="6"/>
      <c r="H1227" s="6"/>
    </row>
    <row r="1228" spans="7:8">
      <c r="G1228" s="6"/>
      <c r="H1228" s="6"/>
    </row>
    <row r="1229" spans="7:8">
      <c r="G1229" s="6"/>
      <c r="H1229" s="6"/>
    </row>
    <row r="1230" spans="7:8">
      <c r="G1230" s="6"/>
      <c r="H1230" s="6"/>
    </row>
    <row r="1231" spans="7:8">
      <c r="G1231" s="6"/>
      <c r="H1231" s="6"/>
    </row>
    <row r="1232" spans="7:8">
      <c r="G1232" s="6"/>
      <c r="H1232" s="6"/>
    </row>
    <row r="1233" spans="7:8">
      <c r="G1233" s="6"/>
      <c r="H1233" s="6"/>
    </row>
    <row r="1234" spans="7:8">
      <c r="G1234" s="6"/>
      <c r="H1234" s="6"/>
    </row>
    <row r="1235" spans="7:8">
      <c r="G1235" s="6"/>
      <c r="H1235" s="6"/>
    </row>
    <row r="1236" spans="7:8">
      <c r="G1236" s="6"/>
      <c r="H1236" s="6"/>
    </row>
    <row r="1237" spans="7:8">
      <c r="G1237" s="6"/>
      <c r="H1237" s="6"/>
    </row>
    <row r="1238" spans="7:8">
      <c r="G1238" s="6"/>
      <c r="H1238" s="6"/>
    </row>
    <row r="1239" spans="7:8">
      <c r="G1239" s="6"/>
      <c r="H1239" s="6"/>
    </row>
    <row r="1240" spans="7:8">
      <c r="G1240" s="6"/>
      <c r="H1240" s="6"/>
    </row>
    <row r="1241" spans="7:8">
      <c r="G1241" s="6"/>
      <c r="H1241" s="6"/>
    </row>
    <row r="1242" spans="7:8">
      <c r="G1242" s="6"/>
      <c r="H1242" s="6"/>
    </row>
    <row r="1243" spans="7:8">
      <c r="G1243" s="6"/>
      <c r="H1243" s="6"/>
    </row>
    <row r="1244" spans="7:8">
      <c r="G1244" s="6"/>
      <c r="H1244" s="6"/>
    </row>
    <row r="1245" spans="7:8">
      <c r="G1245" s="6"/>
      <c r="H1245" s="6"/>
    </row>
    <row r="1246" spans="7:8">
      <c r="G1246" s="6"/>
      <c r="H1246" s="6"/>
    </row>
    <row r="1247" spans="7:8">
      <c r="G1247" s="6"/>
      <c r="H1247" s="6"/>
    </row>
    <row r="1248" spans="7:8">
      <c r="G1248" s="6"/>
      <c r="H1248" s="6"/>
    </row>
    <row r="1249" spans="7:8">
      <c r="G1249" s="6"/>
      <c r="H1249" s="6"/>
    </row>
    <row r="1250" spans="7:8">
      <c r="G1250" s="6"/>
      <c r="H1250" s="6"/>
    </row>
    <row r="1251" spans="7:8">
      <c r="G1251" s="6"/>
      <c r="H1251" s="6"/>
    </row>
    <row r="1252" spans="7:8">
      <c r="G1252" s="6"/>
      <c r="H1252" s="6"/>
    </row>
    <row r="1253" spans="7:8">
      <c r="G1253" s="6"/>
      <c r="H1253" s="6"/>
    </row>
    <row r="1254" spans="7:8">
      <c r="G1254" s="6"/>
      <c r="H1254" s="6"/>
    </row>
    <row r="1255" spans="7:8">
      <c r="G1255" s="6"/>
      <c r="H1255" s="6"/>
    </row>
    <row r="1256" spans="7:8">
      <c r="G1256" s="6"/>
      <c r="H1256" s="6"/>
    </row>
    <row r="1257" spans="7:8">
      <c r="G1257" s="6"/>
      <c r="H1257" s="6"/>
    </row>
    <row r="1258" spans="7:8">
      <c r="G1258" s="6"/>
      <c r="H1258" s="6"/>
    </row>
    <row r="1259" spans="7:8">
      <c r="G1259" s="6"/>
      <c r="H1259" s="6"/>
    </row>
    <row r="1260" spans="7:8">
      <c r="G1260" s="6"/>
      <c r="H1260" s="6"/>
    </row>
    <row r="1261" spans="7:8">
      <c r="G1261" s="6"/>
      <c r="H1261" s="6"/>
    </row>
    <row r="1262" spans="7:8">
      <c r="G1262" s="6"/>
      <c r="H1262" s="6"/>
    </row>
    <row r="1263" spans="7:8">
      <c r="G1263" s="6"/>
      <c r="H1263" s="6"/>
    </row>
    <row r="1264" spans="7:8">
      <c r="G1264" s="6"/>
      <c r="H1264" s="6"/>
    </row>
    <row r="1265" spans="7:8">
      <c r="G1265" s="6"/>
      <c r="H1265" s="6"/>
    </row>
    <row r="1266" spans="7:8">
      <c r="G1266" s="6"/>
      <c r="H1266" s="6"/>
    </row>
    <row r="1267" spans="7:8">
      <c r="G1267" s="6"/>
      <c r="H1267" s="6"/>
    </row>
    <row r="1268" spans="7:8">
      <c r="G1268" s="6"/>
      <c r="H1268" s="6"/>
    </row>
    <row r="1269" spans="7:8">
      <c r="G1269" s="6"/>
      <c r="H1269" s="6"/>
    </row>
    <row r="1270" spans="7:8">
      <c r="G1270" s="6"/>
      <c r="H1270" s="6"/>
    </row>
    <row r="1271" spans="7:8">
      <c r="G1271" s="6"/>
      <c r="H1271" s="6"/>
    </row>
    <row r="1272" spans="7:8">
      <c r="G1272" s="6"/>
      <c r="H1272" s="6"/>
    </row>
    <row r="1273" spans="7:8">
      <c r="G1273" s="6"/>
      <c r="H1273" s="6"/>
    </row>
    <row r="1274" spans="7:8">
      <c r="G1274" s="6"/>
      <c r="H1274" s="6"/>
    </row>
    <row r="1275" spans="7:8">
      <c r="G1275" s="6"/>
      <c r="H1275" s="6"/>
    </row>
    <row r="1276" spans="7:8">
      <c r="G1276" s="6"/>
      <c r="H1276" s="6"/>
    </row>
    <row r="1277" spans="7:8">
      <c r="G1277" s="6"/>
      <c r="H1277" s="6"/>
    </row>
    <row r="1278" spans="7:8">
      <c r="G1278" s="6"/>
      <c r="H1278" s="6"/>
    </row>
    <row r="1279" spans="7:8">
      <c r="G1279" s="6"/>
      <c r="H1279" s="6"/>
    </row>
    <row r="1280" spans="7:8">
      <c r="G1280" s="6"/>
      <c r="H1280" s="6"/>
    </row>
    <row r="1281" spans="7:8">
      <c r="G1281" s="6"/>
      <c r="H1281" s="6"/>
    </row>
    <row r="1282" spans="7:8">
      <c r="G1282" s="6"/>
      <c r="H1282" s="6"/>
    </row>
    <row r="1283" spans="7:8">
      <c r="G1283" s="6"/>
      <c r="H1283" s="6"/>
    </row>
    <row r="1284" spans="7:8">
      <c r="G1284" s="6"/>
      <c r="H1284" s="6"/>
    </row>
    <row r="1285" spans="7:8">
      <c r="G1285" s="6"/>
      <c r="H1285" s="6"/>
    </row>
    <row r="1286" spans="7:8">
      <c r="G1286" s="6"/>
      <c r="H1286" s="6"/>
    </row>
    <row r="1287" spans="7:8">
      <c r="G1287" s="6"/>
      <c r="H1287" s="6"/>
    </row>
    <row r="1288" spans="7:8">
      <c r="G1288" s="6"/>
      <c r="H1288" s="6"/>
    </row>
    <row r="1289" spans="7:8">
      <c r="G1289" s="6"/>
      <c r="H1289" s="6"/>
    </row>
    <row r="1290" spans="7:8">
      <c r="G1290" s="6"/>
      <c r="H1290" s="6"/>
    </row>
    <row r="1291" spans="7:8">
      <c r="G1291" s="6"/>
      <c r="H1291" s="6"/>
    </row>
    <row r="1292" spans="7:8">
      <c r="G1292" s="6"/>
      <c r="H1292" s="6"/>
    </row>
    <row r="1293" spans="7:8">
      <c r="G1293" s="6"/>
      <c r="H1293" s="6"/>
    </row>
    <row r="1294" spans="7:8">
      <c r="G1294" s="6"/>
      <c r="H1294" s="6"/>
    </row>
    <row r="1295" spans="7:8">
      <c r="G1295" s="6"/>
      <c r="H1295" s="6"/>
    </row>
    <row r="1296" spans="7:8">
      <c r="G1296" s="6"/>
      <c r="H1296" s="6"/>
    </row>
    <row r="1297" spans="7:8">
      <c r="G1297" s="6"/>
      <c r="H1297" s="6"/>
    </row>
    <row r="1298" spans="7:8">
      <c r="G1298" s="6"/>
      <c r="H1298" s="6"/>
    </row>
    <row r="1299" spans="7:8">
      <c r="G1299" s="6"/>
      <c r="H1299" s="6"/>
    </row>
    <row r="1300" spans="7:8">
      <c r="G1300" s="6"/>
      <c r="H1300" s="6"/>
    </row>
    <row r="1301" spans="7:8">
      <c r="G1301" s="6"/>
      <c r="H1301" s="6"/>
    </row>
    <row r="1302" spans="7:8">
      <c r="G1302" s="6"/>
      <c r="H1302" s="6"/>
    </row>
    <row r="1303" spans="7:8">
      <c r="G1303" s="6"/>
      <c r="H1303" s="6"/>
    </row>
    <row r="1304" spans="7:8">
      <c r="G1304" s="6"/>
      <c r="H1304" s="6"/>
    </row>
    <row r="1305" spans="7:8">
      <c r="G1305" s="6"/>
      <c r="H1305" s="6"/>
    </row>
    <row r="1306" spans="7:8">
      <c r="G1306" s="6"/>
      <c r="H1306" s="6"/>
    </row>
    <row r="1307" spans="7:8">
      <c r="G1307" s="6"/>
      <c r="H1307" s="6"/>
    </row>
    <row r="1308" spans="7:8">
      <c r="G1308" s="6"/>
      <c r="H1308" s="6"/>
    </row>
    <row r="1309" spans="7:8">
      <c r="G1309" s="6"/>
      <c r="H1309" s="6"/>
    </row>
    <row r="1310" spans="7:8">
      <c r="G1310" s="6"/>
      <c r="H1310" s="6"/>
    </row>
    <row r="1311" spans="7:8">
      <c r="G1311" s="6"/>
      <c r="H1311" s="6"/>
    </row>
    <row r="1312" spans="7:8">
      <c r="G1312" s="6"/>
      <c r="H1312" s="6"/>
    </row>
    <row r="1313" spans="7:8">
      <c r="G1313" s="6"/>
      <c r="H1313" s="6"/>
    </row>
    <row r="1314" spans="7:8">
      <c r="G1314" s="6"/>
      <c r="H1314" s="6"/>
    </row>
    <row r="1315" spans="7:8">
      <c r="G1315" s="6"/>
      <c r="H1315" s="6"/>
    </row>
    <row r="1316" spans="7:8">
      <c r="G1316" s="6"/>
      <c r="H1316" s="6"/>
    </row>
    <row r="1317" spans="7:8">
      <c r="G1317" s="6"/>
      <c r="H1317" s="6"/>
    </row>
    <row r="1318" spans="7:8">
      <c r="G1318" s="6"/>
      <c r="H1318" s="6"/>
    </row>
    <row r="1319" spans="7:8">
      <c r="G1319" s="6"/>
      <c r="H1319" s="6"/>
    </row>
    <row r="1320" spans="7:8">
      <c r="G1320" s="6"/>
      <c r="H1320" s="6"/>
    </row>
    <row r="1321" spans="7:8">
      <c r="G1321" s="6"/>
      <c r="H1321" s="6"/>
    </row>
    <row r="1322" spans="7:8">
      <c r="G1322" s="6"/>
      <c r="H1322" s="6"/>
    </row>
    <row r="1323" spans="7:8">
      <c r="G1323" s="6"/>
      <c r="H1323" s="6"/>
    </row>
    <row r="1324" spans="7:8">
      <c r="G1324" s="6"/>
      <c r="H1324" s="6"/>
    </row>
    <row r="1325" spans="7:8">
      <c r="G1325" s="6"/>
      <c r="H1325" s="6"/>
    </row>
    <row r="1326" spans="7:8">
      <c r="G1326" s="6"/>
      <c r="H1326" s="6"/>
    </row>
    <row r="1327" spans="7:8">
      <c r="G1327" s="6"/>
      <c r="H1327" s="6"/>
    </row>
    <row r="1328" spans="7:8">
      <c r="G1328" s="6"/>
      <c r="H1328" s="6"/>
    </row>
    <row r="1329" spans="7:8">
      <c r="G1329" s="6"/>
      <c r="H1329" s="6"/>
    </row>
    <row r="1330" spans="7:8">
      <c r="G1330" s="6"/>
      <c r="H1330" s="6"/>
    </row>
    <row r="1331" spans="7:8">
      <c r="G1331" s="6"/>
      <c r="H1331" s="6"/>
    </row>
    <row r="1332" spans="7:8">
      <c r="G1332" s="6"/>
      <c r="H1332" s="6"/>
    </row>
    <row r="1333" spans="7:8">
      <c r="G1333" s="6"/>
      <c r="H1333" s="6"/>
    </row>
    <row r="1334" spans="7:8">
      <c r="G1334" s="6"/>
      <c r="H1334" s="6"/>
    </row>
    <row r="1335" spans="7:8">
      <c r="G1335" s="6"/>
      <c r="H1335" s="6"/>
    </row>
    <row r="1336" spans="7:8">
      <c r="G1336" s="6"/>
      <c r="H1336" s="6"/>
    </row>
    <row r="1337" spans="7:8">
      <c r="G1337" s="6"/>
      <c r="H1337" s="6"/>
    </row>
    <row r="1338" spans="7:8">
      <c r="G1338" s="6"/>
      <c r="H1338" s="6"/>
    </row>
    <row r="1339" spans="7:8">
      <c r="G1339" s="6"/>
      <c r="H1339" s="6"/>
    </row>
    <row r="1340" spans="7:8">
      <c r="G1340" s="6"/>
      <c r="H1340" s="6"/>
    </row>
    <row r="1341" spans="7:8">
      <c r="G1341" s="6"/>
      <c r="H1341" s="6"/>
    </row>
    <row r="1342" spans="7:8">
      <c r="G1342" s="6"/>
      <c r="H1342" s="6"/>
    </row>
    <row r="1343" spans="7:8">
      <c r="G1343" s="6"/>
      <c r="H1343" s="6"/>
    </row>
    <row r="1344" spans="7:8">
      <c r="G1344" s="6"/>
      <c r="H1344" s="6"/>
    </row>
    <row r="1345" spans="7:8">
      <c r="G1345" s="6"/>
      <c r="H1345" s="6"/>
    </row>
    <row r="1346" spans="7:8">
      <c r="G1346" s="6"/>
      <c r="H1346" s="6"/>
    </row>
    <row r="1347" spans="7:8">
      <c r="G1347" s="6"/>
      <c r="H1347" s="6"/>
    </row>
    <row r="1348" spans="7:8">
      <c r="G1348" s="6"/>
      <c r="H1348" s="6"/>
    </row>
    <row r="1349" spans="7:8">
      <c r="G1349" s="6"/>
      <c r="H1349" s="6"/>
    </row>
    <row r="1350" spans="7:8">
      <c r="G1350" s="6"/>
      <c r="H1350" s="6"/>
    </row>
    <row r="1351" spans="7:8">
      <c r="G1351" s="6"/>
      <c r="H1351" s="6"/>
    </row>
    <row r="1352" spans="7:8">
      <c r="G1352" s="6"/>
      <c r="H1352" s="6"/>
    </row>
    <row r="1353" spans="7:8">
      <c r="G1353" s="6"/>
      <c r="H1353" s="6"/>
    </row>
    <row r="1354" spans="7:8">
      <c r="G1354" s="6"/>
      <c r="H1354" s="6"/>
    </row>
    <row r="1355" spans="7:8">
      <c r="G1355" s="6"/>
      <c r="H1355" s="6"/>
    </row>
    <row r="1356" spans="7:8">
      <c r="G1356" s="6"/>
      <c r="H1356" s="6"/>
    </row>
    <row r="1357" spans="7:8">
      <c r="G1357" s="6"/>
      <c r="H1357" s="6"/>
    </row>
    <row r="1358" spans="7:8">
      <c r="G1358" s="6"/>
      <c r="H1358" s="6"/>
    </row>
    <row r="1359" spans="7:8">
      <c r="G1359" s="6"/>
      <c r="H1359" s="6"/>
    </row>
    <row r="1360" spans="7:8">
      <c r="G1360" s="6"/>
      <c r="H1360" s="6"/>
    </row>
    <row r="1361" spans="7:8">
      <c r="G1361" s="6"/>
      <c r="H1361" s="6"/>
    </row>
    <row r="1362" spans="7:8">
      <c r="G1362" s="6"/>
      <c r="H1362" s="6"/>
    </row>
    <row r="1363" spans="7:8">
      <c r="G1363" s="6"/>
      <c r="H1363" s="6"/>
    </row>
    <row r="1364" spans="7:8">
      <c r="G1364" s="6"/>
      <c r="H1364" s="6"/>
    </row>
    <row r="1365" spans="7:8">
      <c r="G1365" s="6"/>
      <c r="H1365" s="6"/>
    </row>
    <row r="1366" spans="7:8">
      <c r="G1366" s="6"/>
      <c r="H1366" s="6"/>
    </row>
    <row r="1367" spans="7:8">
      <c r="G1367" s="6"/>
      <c r="H1367" s="6"/>
    </row>
    <row r="1368" spans="7:8">
      <c r="G1368" s="6"/>
      <c r="H1368" s="6"/>
    </row>
    <row r="1369" spans="7:8">
      <c r="G1369" s="6"/>
      <c r="H1369" s="6"/>
    </row>
    <row r="1370" spans="7:8">
      <c r="G1370" s="6"/>
      <c r="H1370" s="6"/>
    </row>
    <row r="1371" spans="7:8">
      <c r="G1371" s="6"/>
      <c r="H1371" s="6"/>
    </row>
    <row r="1372" spans="7:8">
      <c r="G1372" s="6"/>
      <c r="H1372" s="6"/>
    </row>
    <row r="1373" spans="7:8">
      <c r="G1373" s="6"/>
      <c r="H1373" s="6"/>
    </row>
    <row r="1374" spans="7:8">
      <c r="G1374" s="6"/>
      <c r="H1374" s="6"/>
    </row>
    <row r="1375" spans="7:8">
      <c r="G1375" s="6"/>
      <c r="H1375" s="6"/>
    </row>
    <row r="1376" spans="7:8">
      <c r="G1376" s="6"/>
      <c r="H1376" s="6"/>
    </row>
    <row r="1377" spans="7:8">
      <c r="G1377" s="6"/>
      <c r="H1377" s="6"/>
    </row>
    <row r="1378" spans="7:8">
      <c r="G1378" s="6"/>
      <c r="H1378" s="6"/>
    </row>
    <row r="1379" spans="7:8">
      <c r="G1379" s="6"/>
      <c r="H1379" s="6"/>
    </row>
    <row r="1380" spans="7:8">
      <c r="G1380" s="6"/>
      <c r="H1380" s="6"/>
    </row>
    <row r="1381" spans="7:8">
      <c r="G1381" s="6"/>
      <c r="H1381" s="6"/>
    </row>
    <row r="1382" spans="7:8">
      <c r="G1382" s="6"/>
      <c r="H1382" s="6"/>
    </row>
    <row r="1383" spans="7:8">
      <c r="G1383" s="6"/>
      <c r="H1383" s="6"/>
    </row>
    <row r="1384" spans="7:8">
      <c r="G1384" s="6"/>
      <c r="H1384" s="6"/>
    </row>
    <row r="1385" spans="7:8">
      <c r="G1385" s="6"/>
      <c r="H1385" s="6"/>
    </row>
    <row r="1386" spans="7:8">
      <c r="G1386" s="6"/>
      <c r="H1386" s="6"/>
    </row>
    <row r="1387" spans="7:8">
      <c r="G1387" s="6"/>
      <c r="H1387" s="6"/>
    </row>
    <row r="1388" spans="7:8">
      <c r="G1388" s="6"/>
      <c r="H1388" s="6"/>
    </row>
    <row r="1389" spans="7:8">
      <c r="G1389" s="6"/>
      <c r="H1389" s="6"/>
    </row>
    <row r="1390" spans="7:8">
      <c r="G1390" s="6"/>
      <c r="H1390" s="6"/>
    </row>
    <row r="1391" spans="7:8">
      <c r="G1391" s="6"/>
      <c r="H1391" s="6"/>
    </row>
    <row r="1392" spans="7:8">
      <c r="G1392" s="6"/>
      <c r="H1392" s="6"/>
    </row>
    <row r="1393" spans="7:8">
      <c r="G1393" s="6"/>
      <c r="H1393" s="6"/>
    </row>
    <row r="1394" spans="7:8">
      <c r="G1394" s="6"/>
      <c r="H1394" s="6"/>
    </row>
    <row r="1395" spans="7:8">
      <c r="G1395" s="6"/>
      <c r="H1395" s="6"/>
    </row>
    <row r="1396" spans="7:8">
      <c r="G1396" s="6"/>
      <c r="H1396" s="6"/>
    </row>
    <row r="1397" spans="7:8">
      <c r="G1397" s="6"/>
      <c r="H1397" s="6"/>
    </row>
    <row r="1398" spans="7:8">
      <c r="G1398" s="6"/>
      <c r="H1398" s="6"/>
    </row>
    <row r="1399" spans="7:8">
      <c r="G1399" s="6"/>
      <c r="H1399" s="6"/>
    </row>
    <row r="1400" spans="7:8">
      <c r="G1400" s="6"/>
      <c r="H1400" s="6"/>
    </row>
    <row r="1401" spans="7:8">
      <c r="G1401" s="6"/>
      <c r="H1401" s="6"/>
    </row>
    <row r="1402" spans="7:8">
      <c r="G1402" s="6"/>
      <c r="H1402" s="6"/>
    </row>
    <row r="1403" spans="7:8">
      <c r="G1403" s="6"/>
      <c r="H1403" s="6"/>
    </row>
    <row r="1404" spans="7:8">
      <c r="G1404" s="6"/>
      <c r="H1404" s="6"/>
    </row>
    <row r="1405" spans="7:8">
      <c r="G1405" s="6"/>
      <c r="H1405" s="6"/>
    </row>
    <row r="1406" spans="7:8">
      <c r="G1406" s="6"/>
      <c r="H1406" s="6"/>
    </row>
    <row r="1407" spans="7:8">
      <c r="G1407" s="6"/>
      <c r="H1407" s="6"/>
    </row>
    <row r="1408" spans="7:8">
      <c r="G1408" s="6"/>
      <c r="H1408" s="6"/>
    </row>
    <row r="1409" spans="7:8">
      <c r="G1409" s="6"/>
      <c r="H1409" s="6"/>
    </row>
    <row r="1410" spans="7:8">
      <c r="G1410" s="6"/>
      <c r="H1410" s="6"/>
    </row>
    <row r="1411" spans="7:8">
      <c r="G1411" s="6"/>
      <c r="H1411" s="6"/>
    </row>
    <row r="1412" spans="7:8">
      <c r="G1412" s="6"/>
      <c r="H1412" s="6"/>
    </row>
    <row r="1413" spans="7:8">
      <c r="G1413" s="6"/>
      <c r="H1413" s="6"/>
    </row>
    <row r="1414" spans="7:8">
      <c r="G1414" s="6"/>
      <c r="H1414" s="6"/>
    </row>
    <row r="1415" spans="7:8">
      <c r="G1415" s="6"/>
      <c r="H1415" s="6"/>
    </row>
    <row r="1416" spans="7:8">
      <c r="G1416" s="6"/>
      <c r="H1416" s="6"/>
    </row>
    <row r="1417" spans="7:8">
      <c r="G1417" s="6"/>
      <c r="H1417" s="6"/>
    </row>
    <row r="1418" spans="7:8">
      <c r="G1418" s="6"/>
      <c r="H1418" s="6"/>
    </row>
    <row r="1419" spans="7:8">
      <c r="G1419" s="6"/>
      <c r="H1419" s="6"/>
    </row>
    <row r="1420" spans="7:8">
      <c r="G1420" s="6"/>
      <c r="H1420" s="6"/>
    </row>
    <row r="1421" spans="7:8">
      <c r="G1421" s="6"/>
      <c r="H1421" s="6"/>
    </row>
    <row r="1422" spans="7:8">
      <c r="G1422" s="6"/>
      <c r="H1422" s="6"/>
    </row>
    <row r="1423" spans="7:8">
      <c r="G1423" s="6"/>
      <c r="H1423" s="6"/>
    </row>
    <row r="1424" spans="7:8">
      <c r="G1424" s="6"/>
      <c r="H1424" s="6"/>
    </row>
    <row r="1425" spans="7:8">
      <c r="G1425" s="6"/>
      <c r="H1425" s="6"/>
    </row>
    <row r="1426" spans="7:8">
      <c r="G1426" s="6"/>
      <c r="H1426" s="6"/>
    </row>
    <row r="1427" spans="7:8">
      <c r="G1427" s="6"/>
      <c r="H1427" s="6"/>
    </row>
    <row r="1428" spans="7:8">
      <c r="G1428" s="6"/>
      <c r="H1428" s="6"/>
    </row>
    <row r="1429" spans="7:8">
      <c r="G1429" s="6"/>
      <c r="H1429" s="6"/>
    </row>
    <row r="1430" spans="7:8">
      <c r="G1430" s="6"/>
      <c r="H1430" s="6"/>
    </row>
    <row r="1431" spans="7:8">
      <c r="G1431" s="6"/>
      <c r="H1431" s="6"/>
    </row>
    <row r="1432" spans="7:8">
      <c r="G1432" s="6"/>
      <c r="H1432" s="6"/>
    </row>
    <row r="1433" spans="7:8">
      <c r="G1433" s="6"/>
      <c r="H1433" s="6"/>
    </row>
    <row r="1434" spans="7:8">
      <c r="G1434" s="6"/>
      <c r="H1434" s="6"/>
    </row>
    <row r="1435" spans="7:8">
      <c r="G1435" s="6"/>
      <c r="H1435" s="6"/>
    </row>
    <row r="1436" spans="7:8">
      <c r="G1436" s="6"/>
      <c r="H1436" s="6"/>
    </row>
    <row r="1437" spans="7:8">
      <c r="G1437" s="6"/>
      <c r="H1437" s="6"/>
    </row>
    <row r="1438" spans="7:8">
      <c r="G1438" s="6"/>
      <c r="H1438" s="6"/>
    </row>
    <row r="1439" spans="7:8">
      <c r="G1439" s="6"/>
      <c r="H1439" s="6"/>
    </row>
    <row r="1440" spans="7:8">
      <c r="G1440" s="6"/>
      <c r="H1440" s="6"/>
    </row>
    <row r="1441" spans="7:8">
      <c r="G1441" s="6"/>
      <c r="H1441" s="6"/>
    </row>
    <row r="1442" spans="7:8">
      <c r="G1442" s="6"/>
      <c r="H1442" s="6"/>
    </row>
    <row r="1443" spans="7:8">
      <c r="G1443" s="6"/>
      <c r="H1443" s="6"/>
    </row>
    <row r="1444" spans="7:8">
      <c r="G1444" s="6"/>
      <c r="H1444" s="6"/>
    </row>
    <row r="1445" spans="7:8">
      <c r="G1445" s="6"/>
      <c r="H1445" s="6"/>
    </row>
    <row r="1446" spans="7:8">
      <c r="G1446" s="6"/>
      <c r="H1446" s="6"/>
    </row>
    <row r="1447" spans="7:8">
      <c r="G1447" s="6"/>
      <c r="H1447" s="6"/>
    </row>
    <row r="1448" spans="7:8">
      <c r="G1448" s="6"/>
      <c r="H1448" s="6"/>
    </row>
    <row r="1449" spans="7:8">
      <c r="G1449" s="6"/>
      <c r="H1449" s="6"/>
    </row>
    <row r="1450" spans="7:8">
      <c r="G1450" s="6"/>
      <c r="H1450" s="6"/>
    </row>
    <row r="1451" spans="7:8">
      <c r="G1451" s="6"/>
      <c r="H1451" s="6"/>
    </row>
    <row r="1452" spans="7:8">
      <c r="G1452" s="6"/>
      <c r="H1452" s="6"/>
    </row>
    <row r="1453" spans="7:8">
      <c r="G1453" s="6"/>
      <c r="H1453" s="6"/>
    </row>
    <row r="1454" spans="7:8">
      <c r="G1454" s="6"/>
      <c r="H1454" s="6"/>
    </row>
    <row r="1455" spans="7:8">
      <c r="G1455" s="6"/>
      <c r="H1455" s="6"/>
    </row>
    <row r="1456" spans="7:8">
      <c r="G1456" s="6"/>
      <c r="H1456" s="6"/>
    </row>
    <row r="1457" spans="7:8">
      <c r="G1457" s="6"/>
      <c r="H1457" s="6"/>
    </row>
    <row r="1458" spans="7:8">
      <c r="G1458" s="6"/>
      <c r="H1458" s="6"/>
    </row>
    <row r="1459" spans="7:8">
      <c r="G1459" s="6"/>
      <c r="H1459" s="6"/>
    </row>
    <row r="1460" spans="7:8">
      <c r="G1460" s="6"/>
      <c r="H1460" s="6"/>
    </row>
    <row r="1461" spans="7:8">
      <c r="G1461" s="6"/>
      <c r="H1461" s="6"/>
    </row>
    <row r="1462" spans="7:8">
      <c r="G1462" s="6"/>
      <c r="H1462" s="6"/>
    </row>
    <row r="1463" spans="7:8">
      <c r="G1463" s="6"/>
      <c r="H1463" s="6"/>
    </row>
    <row r="1464" spans="7:8">
      <c r="G1464" s="6"/>
      <c r="H1464" s="6"/>
    </row>
    <row r="1465" spans="7:8">
      <c r="G1465" s="6"/>
      <c r="H1465" s="6"/>
    </row>
    <row r="1466" spans="7:8">
      <c r="G1466" s="6"/>
      <c r="H1466" s="6"/>
    </row>
    <row r="1467" spans="7:8">
      <c r="G1467" s="6"/>
      <c r="H1467" s="6"/>
    </row>
    <row r="1468" spans="7:8">
      <c r="G1468" s="6"/>
      <c r="H1468" s="6"/>
    </row>
    <row r="1469" spans="7:8">
      <c r="G1469" s="6"/>
      <c r="H1469" s="6"/>
    </row>
    <row r="1470" spans="7:8">
      <c r="G1470" s="6"/>
      <c r="H1470" s="6"/>
    </row>
    <row r="1471" spans="7:8">
      <c r="G1471" s="6"/>
      <c r="H1471" s="6"/>
    </row>
    <row r="1472" spans="7:8">
      <c r="G1472" s="6"/>
      <c r="H1472" s="6"/>
    </row>
    <row r="1473" spans="7:8">
      <c r="G1473" s="6"/>
      <c r="H1473" s="6"/>
    </row>
    <row r="1474" spans="7:8">
      <c r="G1474" s="6"/>
      <c r="H1474" s="6"/>
    </row>
    <row r="1475" spans="7:8">
      <c r="G1475" s="6"/>
      <c r="H1475" s="6"/>
    </row>
    <row r="1476" spans="7:8">
      <c r="G1476" s="6"/>
      <c r="H1476" s="6"/>
    </row>
    <row r="1477" spans="7:8">
      <c r="G1477" s="6"/>
      <c r="H1477" s="6"/>
    </row>
    <row r="1478" spans="7:8">
      <c r="G1478" s="6"/>
      <c r="H1478" s="6"/>
    </row>
    <row r="1479" spans="7:8">
      <c r="G1479" s="6"/>
      <c r="H1479" s="6"/>
    </row>
    <row r="1480" spans="7:8">
      <c r="G1480" s="6"/>
      <c r="H1480" s="6"/>
    </row>
    <row r="1481" spans="7:8">
      <c r="G1481" s="6"/>
      <c r="H1481" s="6"/>
    </row>
    <row r="1482" spans="7:8">
      <c r="G1482" s="6"/>
      <c r="H1482" s="6"/>
    </row>
  </sheetData>
  <sortState xmlns:xlrd2="http://schemas.microsoft.com/office/spreadsheetml/2017/richdata2" ref="J4:J46">
    <sortCondition ref="J3"/>
  </sortState>
  <phoneticPr fontId="1"/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U55"/>
  <sheetViews>
    <sheetView zoomScaleNormal="100" workbookViewId="0">
      <pane xSplit="4" ySplit="9" topLeftCell="E40" activePane="bottomRight" state="frozen"/>
      <selection activeCell="C12" sqref="C12"/>
      <selection pane="topRight" activeCell="C12" sqref="C12"/>
      <selection pane="bottomLeft" activeCell="C12" sqref="C12"/>
      <selection pane="bottomRight" activeCell="E60" sqref="E60"/>
    </sheetView>
  </sheetViews>
  <sheetFormatPr defaultRowHeight="18"/>
  <cols>
    <col min="3" max="4" width="23.19921875" style="25" bestFit="1" customWidth="1"/>
    <col min="5" max="5" width="17.5" bestFit="1" customWidth="1"/>
    <col min="6" max="6" width="27.8984375" hidden="1" customWidth="1"/>
    <col min="7" max="7" width="21.5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  <col min="15" max="15" width="9" customWidth="1"/>
  </cols>
  <sheetData>
    <row r="1" spans="1:21" ht="18.600000000000001" thickBot="1">
      <c r="A1" t="s">
        <v>161</v>
      </c>
      <c r="C1" s="9">
        <v>44360.166666666664</v>
      </c>
      <c r="D1" s="25" t="s">
        <v>162</v>
      </c>
      <c r="L1" s="26" t="s">
        <v>163</v>
      </c>
    </row>
    <row r="2" spans="1:21" ht="18.600000000000001" thickBot="1">
      <c r="A2" t="s">
        <v>164</v>
      </c>
      <c r="C2" s="27">
        <f>'wheel offloading'!D3</f>
        <v>44360.205023148148</v>
      </c>
      <c r="L2" s="26">
        <f>+L8*2.5</f>
        <v>462.5</v>
      </c>
    </row>
    <row r="3" spans="1:21" ht="18.600000000000001" thickBot="1">
      <c r="A3" t="s">
        <v>165</v>
      </c>
      <c r="C3" s="27">
        <f>'wheel offloading'!D5</f>
        <v>44361.228206018517</v>
      </c>
      <c r="L3" s="26" t="s">
        <v>166</v>
      </c>
    </row>
    <row r="4" spans="1:21" ht="18.600000000000001" thickBot="1">
      <c r="A4" t="s">
        <v>167</v>
      </c>
      <c r="C4" s="27">
        <f>'wheel offloading'!D7</f>
        <v>44362.229062500002</v>
      </c>
      <c r="L4" s="26"/>
    </row>
    <row r="5" spans="1:21">
      <c r="A5" t="s">
        <v>168</v>
      </c>
      <c r="C5" s="28">
        <f>'wheel offloading'!D9</f>
        <v>44363.229884259257</v>
      </c>
      <c r="L5" s="26"/>
    </row>
    <row r="6" spans="1:21">
      <c r="A6" t="s">
        <v>169</v>
      </c>
      <c r="C6" s="28">
        <f>'wheel offloading'!D11</f>
        <v>44363.898819444446</v>
      </c>
      <c r="L6" s="26"/>
    </row>
    <row r="7" spans="1:21">
      <c r="A7" t="s">
        <v>186</v>
      </c>
      <c r="C7" s="28">
        <f>'wheel offloading'!D13</f>
        <v>44364.230752314812</v>
      </c>
      <c r="L7" s="26"/>
    </row>
    <row r="8" spans="1:21">
      <c r="A8" s="73" t="s">
        <v>170</v>
      </c>
      <c r="B8" s="73"/>
      <c r="C8" s="73" t="s">
        <v>171</v>
      </c>
      <c r="D8" s="73"/>
      <c r="L8" s="26">
        <f>+SUM(L10:L32)</f>
        <v>185</v>
      </c>
    </row>
    <row r="9" spans="1:21">
      <c r="A9" s="29" t="s">
        <v>172</v>
      </c>
      <c r="B9" s="29" t="s">
        <v>173</v>
      </c>
      <c r="C9" s="29" t="s">
        <v>172</v>
      </c>
      <c r="D9" s="29" t="s">
        <v>173</v>
      </c>
      <c r="E9" s="29" t="s">
        <v>174</v>
      </c>
      <c r="F9" s="29" t="s">
        <v>175</v>
      </c>
      <c r="G9" s="29" t="s">
        <v>176</v>
      </c>
      <c r="H9" s="29" t="s">
        <v>37</v>
      </c>
      <c r="I9" s="29"/>
      <c r="L9" s="26" t="s">
        <v>177</v>
      </c>
      <c r="N9" t="s">
        <v>177</v>
      </c>
    </row>
    <row r="10" spans="1:21">
      <c r="C10" s="30">
        <f>C1</f>
        <v>44360.166666666664</v>
      </c>
      <c r="D10" s="31">
        <f t="shared" ref="D10:D19" si="0">C10+H10/3600/24</f>
        <v>44360.173344907402</v>
      </c>
      <c r="E10" s="2"/>
      <c r="F10" s="2" t="s">
        <v>30</v>
      </c>
      <c r="G10" s="32" t="s">
        <v>128</v>
      </c>
      <c r="H10" s="2">
        <f>VLOOKUP(G10,List!B:C,2,0)</f>
        <v>577</v>
      </c>
      <c r="I10" s="2"/>
      <c r="K10" s="2" t="str">
        <f>VLOOKUP(G10,List!B:E,4,0)</f>
        <v>dcsm-EF_BUS_MONI_ON</v>
      </c>
      <c r="L10" s="2">
        <f>VLOOKUP(G10,List!B:G,6,0)</f>
        <v>20</v>
      </c>
      <c r="P10" t="s">
        <v>360</v>
      </c>
      <c r="Q10" t="s">
        <v>239</v>
      </c>
      <c r="U10" t="str">
        <f>+IF(K10=Q10,"","x")</f>
        <v/>
      </c>
    </row>
    <row r="11" spans="1:21">
      <c r="C11" s="30">
        <f>D10</f>
        <v>44360.173344907402</v>
      </c>
      <c r="D11" s="31">
        <f t="shared" si="0"/>
        <v>44360.179236111107</v>
      </c>
      <c r="E11" s="2"/>
      <c r="F11" s="2" t="s">
        <v>31</v>
      </c>
      <c r="G11" t="s">
        <v>129</v>
      </c>
      <c r="H11" s="2">
        <f>VLOOKUP(G11,List!B:C,2,0)</f>
        <v>509</v>
      </c>
      <c r="I11" s="2"/>
      <c r="K11" s="2" t="str">
        <f>VLOOKUP(G11,List!B:E,4,0)</f>
        <v>dcsm-EF_MDP_ON</v>
      </c>
      <c r="L11" s="2">
        <f>VLOOKUP(G11,List!B:G,6,0)</f>
        <v>11</v>
      </c>
      <c r="P11" t="s">
        <v>360</v>
      </c>
      <c r="Q11" t="s">
        <v>240</v>
      </c>
      <c r="U11" t="str">
        <f t="shared" ref="U11:U52" si="1">+IF(K11=Q11,"","x")</f>
        <v/>
      </c>
    </row>
    <row r="12" spans="1:21">
      <c r="C12" s="30">
        <f>D11</f>
        <v>44360.179236111107</v>
      </c>
      <c r="D12" s="31">
        <f t="shared" si="0"/>
        <v>44360.179722222216</v>
      </c>
      <c r="E12" s="2"/>
      <c r="F12" s="2"/>
      <c r="G12" s="2" t="s">
        <v>41</v>
      </c>
      <c r="H12" s="2">
        <f>VLOOKUP(G12,List!B:C,2,0)</f>
        <v>42</v>
      </c>
      <c r="I12" s="2"/>
      <c r="K12" s="2" t="str">
        <f>VLOOKUP(G12,List!B:E,4,0)</f>
        <v>dcsm-EF_MDP_CRUISE_SET</v>
      </c>
      <c r="L12" s="2">
        <f>VLOOKUP(G12,List!B:G,6,0)</f>
        <v>2</v>
      </c>
      <c r="P12" t="s">
        <v>360</v>
      </c>
      <c r="Q12" t="s">
        <v>241</v>
      </c>
      <c r="U12" t="str">
        <f t="shared" si="1"/>
        <v/>
      </c>
    </row>
    <row r="13" spans="1:21">
      <c r="C13" s="30">
        <f>D12</f>
        <v>44360.179722222216</v>
      </c>
      <c r="D13" s="31">
        <f t="shared" si="0"/>
        <v>44360.180208333324</v>
      </c>
      <c r="E13" s="2"/>
      <c r="F13" s="33" t="s">
        <v>35</v>
      </c>
      <c r="G13" s="33" t="s">
        <v>36</v>
      </c>
      <c r="H13" s="2">
        <f>VLOOKUP(G13,List!B:C,2,0)</f>
        <v>42</v>
      </c>
      <c r="I13" s="33" t="s">
        <v>178</v>
      </c>
      <c r="K13" s="2" t="str">
        <f>VLOOKUP(G13,List!B:E,4,0)</f>
        <v>dcsm-EF_BUS_TLM_MODE_10</v>
      </c>
      <c r="L13" s="2">
        <f>VLOOKUP(G13,List!B:G,6,0)</f>
        <v>2</v>
      </c>
      <c r="P13" t="s">
        <v>360</v>
      </c>
      <c r="Q13" t="s">
        <v>257</v>
      </c>
      <c r="U13" t="str">
        <f t="shared" si="1"/>
        <v/>
      </c>
    </row>
    <row r="14" spans="1:21">
      <c r="C14" s="30">
        <f>D13</f>
        <v>44360.180208333324</v>
      </c>
      <c r="D14" s="31">
        <f t="shared" si="0"/>
        <v>44360.183587962951</v>
      </c>
      <c r="E14" s="2"/>
      <c r="F14" s="76" t="s">
        <v>8</v>
      </c>
      <c r="G14" s="2" t="s">
        <v>96</v>
      </c>
      <c r="H14" s="2">
        <f>VLOOKUP(G14,List!B:C,2,0)</f>
        <v>292</v>
      </c>
      <c r="I14" s="33"/>
      <c r="K14" s="2" t="str">
        <f>VLOOKUP(G14,List!B:E,4,0)</f>
        <v>dcsm-EF_MEA1_ON_SW</v>
      </c>
      <c r="L14" s="2">
        <f>VLOOKUP(G14,List!B:G,6,0)</f>
        <v>12</v>
      </c>
      <c r="P14" t="s">
        <v>360</v>
      </c>
      <c r="Q14" t="s">
        <v>234</v>
      </c>
      <c r="U14" t="str">
        <f t="shared" si="1"/>
        <v/>
      </c>
    </row>
    <row r="15" spans="1:21" ht="18.600000000000001" thickBot="1">
      <c r="C15" s="30">
        <f>D14</f>
        <v>44360.183587962951</v>
      </c>
      <c r="D15" s="31">
        <f t="shared" si="0"/>
        <v>44360.197824074065</v>
      </c>
      <c r="E15" s="2"/>
      <c r="F15" s="76"/>
      <c r="G15" s="34" t="s">
        <v>4</v>
      </c>
      <c r="H15" s="2">
        <f>VLOOKUP(G15,List!B:C,2,0)</f>
        <v>1230</v>
      </c>
      <c r="I15" s="33"/>
      <c r="K15" s="2" t="str">
        <f>VLOOKUP(G15,List!B:E,4,0)</f>
        <v>dcsm-EF_HEP_ON_START_for_TL</v>
      </c>
      <c r="L15" s="2">
        <f>VLOOKUP(G15,List!B:G,6,0)</f>
        <v>34</v>
      </c>
      <c r="P15" t="s">
        <v>360</v>
      </c>
      <c r="Q15" t="s">
        <v>238</v>
      </c>
      <c r="U15" t="str">
        <f t="shared" si="1"/>
        <v/>
      </c>
    </row>
    <row r="16" spans="1:21" ht="18.600000000000001" thickBot="1">
      <c r="A16" s="35"/>
      <c r="B16" s="36"/>
      <c r="C16" s="37">
        <f>$C$2</f>
        <v>44360.205023148148</v>
      </c>
      <c r="D16" s="37">
        <f t="shared" si="0"/>
        <v>44360.218912037039</v>
      </c>
      <c r="E16" s="38" t="str">
        <f>A2</f>
        <v># WOL#1</v>
      </c>
      <c r="F16" s="39"/>
      <c r="G16" s="40">
        <f>(C17-D15)*24*3600</f>
        <v>2422.0000010216609</v>
      </c>
      <c r="H16" s="41">
        <v>1200</v>
      </c>
      <c r="I16" s="42"/>
      <c r="K16" s="2" t="e">
        <f>+IF(G16="","",IF(VLOOKUP(G16,List!B:D,3,FALSE)=0,"",VLOOKUP(G16,List!B:D,3,FALSE)))</f>
        <v>#N/A</v>
      </c>
      <c r="L16" s="2">
        <v>0</v>
      </c>
      <c r="P16" t="s">
        <v>361</v>
      </c>
      <c r="Q16">
        <v>2422</v>
      </c>
      <c r="U16" t="e">
        <f t="shared" si="1"/>
        <v>#N/A</v>
      </c>
    </row>
    <row r="17" spans="1:21">
      <c r="C17" s="43">
        <f>D16+10/60/24</f>
        <v>44360.225856481484</v>
      </c>
      <c r="D17" s="31">
        <f t="shared" si="0"/>
        <v>44360.245555555557</v>
      </c>
      <c r="E17" s="44"/>
      <c r="F17" s="74" t="s">
        <v>9</v>
      </c>
      <c r="G17" s="2" t="s">
        <v>93</v>
      </c>
      <c r="H17" s="2">
        <f>VLOOKUP(G17,List!B:C,2,0)</f>
        <v>1702</v>
      </c>
      <c r="I17" s="45"/>
      <c r="K17" s="2" t="str">
        <f>VLOOKUP(G17,List!B:E,4,0)</f>
        <v>dcsm-EF_MEA1_HV_ON</v>
      </c>
      <c r="L17" s="2">
        <f>VLOOKUP(G17,List!B:G,6,0)</f>
        <v>27</v>
      </c>
      <c r="P17" t="s">
        <v>360</v>
      </c>
      <c r="Q17" t="s">
        <v>244</v>
      </c>
      <c r="U17" t="str">
        <f t="shared" si="1"/>
        <v/>
      </c>
    </row>
    <row r="18" spans="1:21">
      <c r="C18" s="30">
        <f>D17</f>
        <v>44360.245555555557</v>
      </c>
      <c r="D18" s="30">
        <f t="shared" si="0"/>
        <v>44360.24868055556</v>
      </c>
      <c r="E18" s="2"/>
      <c r="F18" s="75"/>
      <c r="G18" s="46" t="s">
        <v>12</v>
      </c>
      <c r="H18" s="2">
        <f>VLOOKUP(G18,List!B:C,2,0)</f>
        <v>270</v>
      </c>
      <c r="I18" s="33"/>
      <c r="K18" s="2" t="str">
        <f>VLOOKUP(G18,List!B:E,4,0)</f>
        <v>dcsm-EF_HEPE_HV_ON_OBS_START</v>
      </c>
      <c r="L18" s="2">
        <f>VLOOKUP(G18,List!B:G,6,0)</f>
        <v>6</v>
      </c>
      <c r="P18" t="s">
        <v>360</v>
      </c>
      <c r="Q18" t="s">
        <v>255</v>
      </c>
      <c r="U18" t="str">
        <f t="shared" si="1"/>
        <v/>
      </c>
    </row>
    <row r="19" spans="1:21">
      <c r="C19" s="30">
        <f>D18</f>
        <v>44360.24868055556</v>
      </c>
      <c r="D19" s="30">
        <f t="shared" si="0"/>
        <v>44360.249166666668</v>
      </c>
      <c r="E19" s="2"/>
      <c r="F19" s="33" t="s">
        <v>33</v>
      </c>
      <c r="G19" s="33" t="s">
        <v>34</v>
      </c>
      <c r="H19" s="2">
        <f>VLOOKUP(G19,List!B:C,2,0)</f>
        <v>42</v>
      </c>
      <c r="I19" s="33" t="s">
        <v>179</v>
      </c>
      <c r="K19" s="2" t="str">
        <f>VLOOKUP(G19,List!B:E,4,0)</f>
        <v>dcsm-EF_BUS_TLM_MODE_5</v>
      </c>
      <c r="L19" s="2">
        <f>VLOOKUP(G19,List!B:G,6,0)</f>
        <v>2</v>
      </c>
      <c r="P19" t="s">
        <v>360</v>
      </c>
      <c r="Q19" t="s">
        <v>256</v>
      </c>
      <c r="U19" t="str">
        <f t="shared" si="1"/>
        <v/>
      </c>
    </row>
    <row r="20" spans="1:21">
      <c r="C20" s="47">
        <f>D19</f>
        <v>44360.249166666668</v>
      </c>
      <c r="D20" s="47">
        <f>C21</f>
        <v>44361.223414351858</v>
      </c>
      <c r="E20" s="48" t="s">
        <v>180</v>
      </c>
      <c r="F20" s="49"/>
      <c r="G20" s="49"/>
      <c r="H20" s="50">
        <f>(D20-C20)*3600*24</f>
        <v>84175.000000395812</v>
      </c>
      <c r="I20" s="49">
        <f>H20/3600</f>
        <v>23.381944444554392</v>
      </c>
      <c r="K20" t="s">
        <v>307</v>
      </c>
      <c r="L20" s="2">
        <v>0</v>
      </c>
      <c r="P20" t="s">
        <v>361</v>
      </c>
      <c r="Q20">
        <v>84175</v>
      </c>
      <c r="U20" t="str">
        <f>+IF(H20=Q20,"","x")</f>
        <v>x</v>
      </c>
    </row>
    <row r="21" spans="1:21">
      <c r="C21" s="30">
        <f>D21-H21/3600/24</f>
        <v>44361.223414351858</v>
      </c>
      <c r="D21" s="30">
        <f>C22</f>
        <v>44361.223900462966</v>
      </c>
      <c r="E21" s="2"/>
      <c r="F21" s="33" t="s">
        <v>35</v>
      </c>
      <c r="G21" s="33" t="s">
        <v>36</v>
      </c>
      <c r="H21" s="2">
        <f>VLOOKUP(G21,List!B:C,2,0)</f>
        <v>42</v>
      </c>
      <c r="I21" s="33" t="s">
        <v>178</v>
      </c>
      <c r="K21" s="2" t="str">
        <f>VLOOKUP(G21,List!B:E,4,0)</f>
        <v>dcsm-EF_BUS_TLM_MODE_10</v>
      </c>
      <c r="L21" s="2">
        <f>VLOOKUP(G21,List!B:G,6,0)</f>
        <v>2</v>
      </c>
      <c r="P21" t="s">
        <v>360</v>
      </c>
      <c r="Q21" t="s">
        <v>257</v>
      </c>
      <c r="U21" t="str">
        <f t="shared" si="1"/>
        <v/>
      </c>
    </row>
    <row r="22" spans="1:21">
      <c r="C22" s="30">
        <f>D22-H22/3600/24</f>
        <v>44361.223900462966</v>
      </c>
      <c r="D22" s="30">
        <f>C23</f>
        <v>44361.226099537038</v>
      </c>
      <c r="E22" s="2"/>
      <c r="F22" s="76" t="s">
        <v>14</v>
      </c>
      <c r="G22" s="33" t="s">
        <v>15</v>
      </c>
      <c r="H22" s="2">
        <f>VLOOKUP(G22,List!B:C,2,0)</f>
        <v>190</v>
      </c>
      <c r="I22" s="33"/>
      <c r="K22" s="2" t="str">
        <f>VLOOKUP(G22,List!B:E,4,0)</f>
        <v>dcsm-EF_HEPE_HV_OFF_OBS_OFF</v>
      </c>
      <c r="L22" s="2">
        <f>VLOOKUP(G22,List!B:G,6,0)</f>
        <v>5</v>
      </c>
      <c r="P22" t="s">
        <v>360</v>
      </c>
      <c r="Q22" t="s">
        <v>258</v>
      </c>
      <c r="U22" t="str">
        <f t="shared" si="1"/>
        <v/>
      </c>
    </row>
    <row r="23" spans="1:21" ht="18.600000000000001" thickBot="1">
      <c r="C23" s="30">
        <f>D23-H23/3600/24</f>
        <v>44361.226099537038</v>
      </c>
      <c r="D23" s="30">
        <f>C24</f>
        <v>44361.228206018517</v>
      </c>
      <c r="E23" s="2"/>
      <c r="F23" s="76"/>
      <c r="G23" s="56" t="s">
        <v>102</v>
      </c>
      <c r="H23" s="57">
        <f>VLOOKUP(G23,List!B:C,2,0)</f>
        <v>182</v>
      </c>
      <c r="I23" s="58"/>
      <c r="J23" s="59"/>
      <c r="K23" s="57" t="str">
        <f>VLOOKUP(G23,List!B:E,4,0)</f>
        <v>dcsm-EF_MEA1_HV_OFF</v>
      </c>
      <c r="L23" s="2">
        <f>VLOOKUP(G23,List!B:G,6,0)</f>
        <v>10</v>
      </c>
      <c r="P23" t="s">
        <v>360</v>
      </c>
      <c r="Q23" t="s">
        <v>266</v>
      </c>
      <c r="U23" t="str">
        <f t="shared" si="1"/>
        <v/>
      </c>
    </row>
    <row r="24" spans="1:21" ht="18.600000000000001" thickBot="1">
      <c r="A24" s="35"/>
      <c r="B24" s="36"/>
      <c r="C24" s="37">
        <f>$C$3</f>
        <v>44361.228206018517</v>
      </c>
      <c r="D24" s="37">
        <f>C24+H24/3600/24</f>
        <v>44361.242094907408</v>
      </c>
      <c r="E24" s="38" t="str">
        <f>A3</f>
        <v># WOL#2</v>
      </c>
      <c r="F24" s="39"/>
      <c r="G24" s="39">
        <f>(C25-D23)*24*3600</f>
        <v>1800.0000002095476</v>
      </c>
      <c r="H24" s="41">
        <v>1200</v>
      </c>
      <c r="I24" s="42"/>
      <c r="K24" t="e">
        <f>+IF(G24="","",IF(VLOOKUP(G24,List!B:D,3,FALSE)=0,"",VLOOKUP(G24,List!B:D,3,FALSE)))</f>
        <v>#N/A</v>
      </c>
      <c r="L24" s="2">
        <v>0</v>
      </c>
      <c r="P24" t="s">
        <v>361</v>
      </c>
      <c r="Q24">
        <v>1800</v>
      </c>
      <c r="U24" t="e">
        <f t="shared" si="1"/>
        <v>#N/A</v>
      </c>
    </row>
    <row r="25" spans="1:21">
      <c r="C25" s="43">
        <f>D24+10/60/24</f>
        <v>44361.249039351853</v>
      </c>
      <c r="D25" s="31">
        <f>C25+H25/3600/24</f>
        <v>44361.268738425926</v>
      </c>
      <c r="E25" s="44"/>
      <c r="F25" s="74" t="s">
        <v>9</v>
      </c>
      <c r="G25" s="2" t="s">
        <v>93</v>
      </c>
      <c r="H25" s="2">
        <f>VLOOKUP(G25,List!B:C,2,0)</f>
        <v>1702</v>
      </c>
      <c r="I25" s="45"/>
      <c r="K25" s="2" t="str">
        <f>VLOOKUP(G25,List!B:E,4,0)</f>
        <v>dcsm-EF_MEA1_HV_ON</v>
      </c>
      <c r="L25" s="2">
        <f>VLOOKUP(G25,List!B:G,6,0)</f>
        <v>27</v>
      </c>
      <c r="P25" t="s">
        <v>360</v>
      </c>
      <c r="Q25" t="s">
        <v>244</v>
      </c>
      <c r="U25" t="str">
        <f t="shared" si="1"/>
        <v/>
      </c>
    </row>
    <row r="26" spans="1:21">
      <c r="C26" s="30">
        <f>D25</f>
        <v>44361.268738425926</v>
      </c>
      <c r="D26" s="30">
        <f>C26+H26/3600/24</f>
        <v>44361.271863425929</v>
      </c>
      <c r="E26" s="2"/>
      <c r="F26" s="75"/>
      <c r="G26" s="46" t="s">
        <v>12</v>
      </c>
      <c r="H26" s="2">
        <f>VLOOKUP(G26,List!B:C,2,0)</f>
        <v>270</v>
      </c>
      <c r="I26" s="33"/>
      <c r="K26" s="2" t="str">
        <f>VLOOKUP(G26,List!B:E,4,0)</f>
        <v>dcsm-EF_HEPE_HV_ON_OBS_START</v>
      </c>
      <c r="L26" s="2">
        <f>VLOOKUP(G26,List!B:G,6,0)</f>
        <v>6</v>
      </c>
      <c r="P26" t="s">
        <v>360</v>
      </c>
      <c r="Q26" t="s">
        <v>255</v>
      </c>
      <c r="U26" t="str">
        <f t="shared" si="1"/>
        <v/>
      </c>
    </row>
    <row r="27" spans="1:21">
      <c r="C27" s="30">
        <f>D26</f>
        <v>44361.271863425929</v>
      </c>
      <c r="D27" s="30">
        <f>C27+H27/3600/24</f>
        <v>44361.272349537037</v>
      </c>
      <c r="E27" s="2"/>
      <c r="F27" s="33" t="s">
        <v>33</v>
      </c>
      <c r="G27" s="33" t="s">
        <v>34</v>
      </c>
      <c r="H27" s="2">
        <f>VLOOKUP(G27,List!B:C,2,0)</f>
        <v>42</v>
      </c>
      <c r="I27" s="33" t="s">
        <v>179</v>
      </c>
      <c r="K27" s="2" t="str">
        <f>VLOOKUP(G27,List!B:E,4,0)</f>
        <v>dcsm-EF_BUS_TLM_MODE_5</v>
      </c>
      <c r="L27" s="2">
        <f>VLOOKUP(G27,List!B:G,6,0)</f>
        <v>2</v>
      </c>
      <c r="P27" t="s">
        <v>360</v>
      </c>
      <c r="Q27" t="s">
        <v>256</v>
      </c>
      <c r="U27" t="str">
        <f t="shared" si="1"/>
        <v/>
      </c>
    </row>
    <row r="28" spans="1:21">
      <c r="C28" s="47">
        <f>D27</f>
        <v>44361.272349537037</v>
      </c>
      <c r="D28" s="47">
        <f>C29</f>
        <v>44362.224270833343</v>
      </c>
      <c r="E28" s="48" t="s">
        <v>181</v>
      </c>
      <c r="F28" s="49"/>
      <c r="G28" s="49"/>
      <c r="H28" s="50">
        <f>(D28-C28)*3600*24</f>
        <v>82246.000000834465</v>
      </c>
      <c r="I28" s="49">
        <f>H28/3600</f>
        <v>22.846111111342907</v>
      </c>
      <c r="K28" t="s">
        <v>307</v>
      </c>
      <c r="L28" s="2">
        <v>0</v>
      </c>
      <c r="P28" t="s">
        <v>361</v>
      </c>
      <c r="Q28">
        <v>82246</v>
      </c>
      <c r="U28" t="str">
        <f t="shared" si="1"/>
        <v>x</v>
      </c>
    </row>
    <row r="29" spans="1:21">
      <c r="C29" s="30">
        <f>D29-H29/3600/24</f>
        <v>44362.224270833343</v>
      </c>
      <c r="D29" s="30">
        <f>C30</f>
        <v>44362.224756944452</v>
      </c>
      <c r="E29" s="2"/>
      <c r="F29" s="33" t="s">
        <v>35</v>
      </c>
      <c r="G29" s="33" t="s">
        <v>36</v>
      </c>
      <c r="H29" s="2">
        <f>VLOOKUP(G29,List!B:C,2,0)</f>
        <v>42</v>
      </c>
      <c r="I29" s="33" t="s">
        <v>178</v>
      </c>
      <c r="K29" s="2" t="str">
        <f>VLOOKUP(G29,List!B:E,4,0)</f>
        <v>dcsm-EF_BUS_TLM_MODE_10</v>
      </c>
      <c r="L29" s="2">
        <f>VLOOKUP(G29,List!B:G,6,0)</f>
        <v>2</v>
      </c>
      <c r="P29" t="s">
        <v>360</v>
      </c>
      <c r="Q29" t="s">
        <v>257</v>
      </c>
      <c r="U29" t="str">
        <f t="shared" si="1"/>
        <v/>
      </c>
    </row>
    <row r="30" spans="1:21">
      <c r="C30" s="30">
        <f>D30-H30/3600/24</f>
        <v>44362.224756944452</v>
      </c>
      <c r="D30" s="30">
        <f>C31</f>
        <v>44362.226956018523</v>
      </c>
      <c r="E30" s="2"/>
      <c r="F30" s="76" t="s">
        <v>14</v>
      </c>
      <c r="G30" s="33" t="s">
        <v>15</v>
      </c>
      <c r="H30" s="2">
        <f>VLOOKUP(G30,List!B:C,2,0)</f>
        <v>190</v>
      </c>
      <c r="I30" s="33"/>
      <c r="K30" s="2" t="str">
        <f>VLOOKUP(G30,List!B:E,4,0)</f>
        <v>dcsm-EF_HEPE_HV_OFF_OBS_OFF</v>
      </c>
      <c r="L30" s="2">
        <f>VLOOKUP(G30,List!B:G,6,0)</f>
        <v>5</v>
      </c>
      <c r="P30" t="s">
        <v>360</v>
      </c>
      <c r="Q30" t="s">
        <v>258</v>
      </c>
      <c r="U30" t="str">
        <f t="shared" si="1"/>
        <v/>
      </c>
    </row>
    <row r="31" spans="1:21" ht="18.600000000000001" thickBot="1">
      <c r="C31" s="30">
        <f>D31-H31/3600/24</f>
        <v>44362.226956018523</v>
      </c>
      <c r="D31" s="30">
        <f>C32</f>
        <v>44362.229062500002</v>
      </c>
      <c r="E31" s="2"/>
      <c r="F31" s="76"/>
      <c r="G31" s="56" t="s">
        <v>102</v>
      </c>
      <c r="H31" s="57">
        <f>VLOOKUP(G31,List!B:C,2,0)</f>
        <v>182</v>
      </c>
      <c r="I31" s="58"/>
      <c r="J31" s="59"/>
      <c r="K31" s="57" t="str">
        <f>VLOOKUP(G31,List!B:E,4,0)</f>
        <v>dcsm-EF_MEA1_HV_OFF</v>
      </c>
      <c r="L31" s="2">
        <f>VLOOKUP(G31,List!B:G,6,0)</f>
        <v>10</v>
      </c>
      <c r="P31" t="s">
        <v>360</v>
      </c>
      <c r="Q31" t="s">
        <v>266</v>
      </c>
      <c r="U31" t="str">
        <f t="shared" si="1"/>
        <v/>
      </c>
    </row>
    <row r="32" spans="1:21" ht="18.600000000000001" thickBot="1">
      <c r="A32" s="35"/>
      <c r="B32" s="36"/>
      <c r="C32" s="37">
        <f>$C$4</f>
        <v>44362.229062500002</v>
      </c>
      <c r="D32" s="37">
        <f>C32+H32/3600/24</f>
        <v>44362.242951388893</v>
      </c>
      <c r="E32" s="38" t="str">
        <f>A4</f>
        <v># WOL#3</v>
      </c>
      <c r="F32" s="39"/>
      <c r="G32" s="39">
        <f>(C33-D31)*24*3600</f>
        <v>1800.0000002095476</v>
      </c>
      <c r="H32" s="41">
        <v>1200</v>
      </c>
      <c r="I32" s="42"/>
      <c r="K32" t="e">
        <f>+IF(G32="","",IF(VLOOKUP(G32,List!B:D,3,FALSE)=0,"",VLOOKUP(G32,List!B:D,3,FALSE)))</f>
        <v>#N/A</v>
      </c>
      <c r="L32" s="2">
        <v>0</v>
      </c>
      <c r="P32" t="s">
        <v>361</v>
      </c>
      <c r="Q32">
        <v>1800</v>
      </c>
      <c r="U32" t="e">
        <f t="shared" si="1"/>
        <v>#N/A</v>
      </c>
    </row>
    <row r="33" spans="1:21">
      <c r="C33" s="43">
        <f>D32+10/60/24</f>
        <v>44362.249895833338</v>
      </c>
      <c r="D33" s="31">
        <f>C33+H33/3600/24</f>
        <v>44362.269594907411</v>
      </c>
      <c r="E33" s="44"/>
      <c r="F33" s="74" t="s">
        <v>9</v>
      </c>
      <c r="G33" s="2" t="s">
        <v>93</v>
      </c>
      <c r="H33" s="2">
        <f>VLOOKUP(G33,List!B:C,2,0)</f>
        <v>1702</v>
      </c>
      <c r="I33" s="45"/>
      <c r="K33" s="2" t="str">
        <f>VLOOKUP(G33,List!B:E,4,0)</f>
        <v>dcsm-EF_MEA1_HV_ON</v>
      </c>
      <c r="L33" s="2">
        <f>VLOOKUP(G33,List!B:G,6,0)</f>
        <v>27</v>
      </c>
      <c r="P33" t="s">
        <v>360</v>
      </c>
      <c r="Q33" t="s">
        <v>244</v>
      </c>
      <c r="U33" t="str">
        <f t="shared" si="1"/>
        <v/>
      </c>
    </row>
    <row r="34" spans="1:21">
      <c r="C34" s="30">
        <f>D33</f>
        <v>44362.269594907411</v>
      </c>
      <c r="D34" s="30">
        <f>C34+H34/3600/24</f>
        <v>44362.272719907414</v>
      </c>
      <c r="E34" s="2"/>
      <c r="F34" s="75"/>
      <c r="G34" s="46" t="s">
        <v>12</v>
      </c>
      <c r="H34" s="2">
        <f>VLOOKUP(G34,List!B:C,2,0)</f>
        <v>270</v>
      </c>
      <c r="I34" s="33"/>
      <c r="K34" s="2" t="str">
        <f>VLOOKUP(G34,List!B:E,4,0)</f>
        <v>dcsm-EF_HEPE_HV_ON_OBS_START</v>
      </c>
      <c r="L34" s="2">
        <f>VLOOKUP(G34,List!B:G,6,0)</f>
        <v>6</v>
      </c>
      <c r="P34" t="s">
        <v>360</v>
      </c>
      <c r="Q34" t="s">
        <v>255</v>
      </c>
      <c r="U34" t="str">
        <f t="shared" si="1"/>
        <v/>
      </c>
    </row>
    <row r="35" spans="1:21">
      <c r="C35" s="30">
        <f>D34</f>
        <v>44362.272719907414</v>
      </c>
      <c r="D35" s="30">
        <f>C35+H35/3600/24</f>
        <v>44362.273206018523</v>
      </c>
      <c r="E35" s="2"/>
      <c r="F35" s="33" t="s">
        <v>33</v>
      </c>
      <c r="G35" s="33" t="s">
        <v>34</v>
      </c>
      <c r="H35" s="2">
        <f>VLOOKUP(G35,List!B:C,2,0)</f>
        <v>42</v>
      </c>
      <c r="I35" s="33" t="s">
        <v>179</v>
      </c>
      <c r="K35" s="2" t="str">
        <f>VLOOKUP(G35,List!B:E,4,0)</f>
        <v>dcsm-EF_BUS_TLM_MODE_5</v>
      </c>
      <c r="L35" s="2">
        <f>VLOOKUP(G35,List!B:G,6,0)</f>
        <v>2</v>
      </c>
      <c r="P35" t="s">
        <v>360</v>
      </c>
      <c r="Q35" t="s">
        <v>256</v>
      </c>
      <c r="U35" t="str">
        <f t="shared" si="1"/>
        <v/>
      </c>
    </row>
    <row r="36" spans="1:21">
      <c r="C36" s="47">
        <f>D35</f>
        <v>44362.273206018523</v>
      </c>
      <c r="D36" s="47">
        <f>C37</f>
        <v>44363.225092592598</v>
      </c>
      <c r="E36" s="48" t="s">
        <v>184</v>
      </c>
      <c r="F36" s="49"/>
      <c r="G36" s="49"/>
      <c r="H36" s="50">
        <f>(D36-C36)*3600*24</f>
        <v>82243.000000133179</v>
      </c>
      <c r="I36" s="49">
        <f>H36/3600</f>
        <v>22.845277777814772</v>
      </c>
      <c r="K36" t="s">
        <v>307</v>
      </c>
      <c r="L36" s="2">
        <v>0</v>
      </c>
      <c r="P36" t="s">
        <v>361</v>
      </c>
      <c r="Q36">
        <v>82243</v>
      </c>
      <c r="U36" t="str">
        <f t="shared" si="1"/>
        <v>x</v>
      </c>
    </row>
    <row r="37" spans="1:21">
      <c r="C37" s="30">
        <f>D37-H37/3600/24</f>
        <v>44363.225092592598</v>
      </c>
      <c r="D37" s="30">
        <f>C38</f>
        <v>44363.225578703707</v>
      </c>
      <c r="E37" s="2"/>
      <c r="F37" s="33" t="s">
        <v>35</v>
      </c>
      <c r="G37" s="33" t="s">
        <v>36</v>
      </c>
      <c r="H37" s="2">
        <f>VLOOKUP(G37,List!B:C,2,0)</f>
        <v>42</v>
      </c>
      <c r="I37" s="33" t="s">
        <v>178</v>
      </c>
      <c r="K37" s="2" t="str">
        <f>VLOOKUP(G37,List!B:E,4,0)</f>
        <v>dcsm-EF_BUS_TLM_MODE_10</v>
      </c>
      <c r="L37" s="2">
        <f>VLOOKUP(G37,List!B:G,6,0)</f>
        <v>2</v>
      </c>
      <c r="P37" t="s">
        <v>360</v>
      </c>
      <c r="Q37" t="s">
        <v>257</v>
      </c>
      <c r="U37" t="str">
        <f t="shared" si="1"/>
        <v/>
      </c>
    </row>
    <row r="38" spans="1:21">
      <c r="C38" s="30">
        <f>D38-H38/3600/24</f>
        <v>44363.225578703707</v>
      </c>
      <c r="D38" s="30">
        <f>C39</f>
        <v>44363.227777777778</v>
      </c>
      <c r="E38" s="2"/>
      <c r="F38" s="76" t="s">
        <v>14</v>
      </c>
      <c r="G38" s="33" t="s">
        <v>15</v>
      </c>
      <c r="H38" s="2">
        <f>VLOOKUP(G38,List!B:C,2,0)</f>
        <v>190</v>
      </c>
      <c r="I38" s="33"/>
      <c r="K38" s="2" t="str">
        <f>VLOOKUP(G38,List!B:E,4,0)</f>
        <v>dcsm-EF_HEPE_HV_OFF_OBS_OFF</v>
      </c>
      <c r="L38" s="2">
        <f>VLOOKUP(G38,List!B:G,6,0)</f>
        <v>5</v>
      </c>
      <c r="P38" t="s">
        <v>360</v>
      </c>
      <c r="Q38" t="s">
        <v>258</v>
      </c>
      <c r="U38" t="str">
        <f t="shared" si="1"/>
        <v/>
      </c>
    </row>
    <row r="39" spans="1:21" ht="18.600000000000001" thickBot="1">
      <c r="C39" s="30">
        <f>D39-H39/3600/24</f>
        <v>44363.227777777778</v>
      </c>
      <c r="D39" s="30">
        <f>C40</f>
        <v>44363.229884259257</v>
      </c>
      <c r="E39" s="2"/>
      <c r="F39" s="76"/>
      <c r="G39" s="56" t="s">
        <v>102</v>
      </c>
      <c r="H39" s="57">
        <f>VLOOKUP(G39,List!B:C,2,0)</f>
        <v>182</v>
      </c>
      <c r="I39" s="58"/>
      <c r="J39" s="59"/>
      <c r="K39" s="57" t="str">
        <f>VLOOKUP(G39,List!B:E,4,0)</f>
        <v>dcsm-EF_MEA1_HV_OFF</v>
      </c>
      <c r="L39" s="2">
        <f>VLOOKUP(G39,List!B:G,6,0)</f>
        <v>10</v>
      </c>
      <c r="P39" t="s">
        <v>360</v>
      </c>
      <c r="Q39" t="s">
        <v>266</v>
      </c>
      <c r="U39" t="str">
        <f t="shared" si="1"/>
        <v/>
      </c>
    </row>
    <row r="40" spans="1:21" ht="18.600000000000001" thickBot="1">
      <c r="A40" s="35"/>
      <c r="B40" s="36"/>
      <c r="C40" s="37">
        <f>$C$5</f>
        <v>44363.229884259257</v>
      </c>
      <c r="D40" s="37">
        <f>C40+H40/3600/24</f>
        <v>44363.243773148148</v>
      </c>
      <c r="E40" s="38" t="str">
        <f>A5</f>
        <v># WOL#4</v>
      </c>
      <c r="F40" s="39"/>
      <c r="G40" s="39">
        <f>(C41-D39)*24*3600</f>
        <v>1800.0000002095476</v>
      </c>
      <c r="H40" s="41">
        <v>1200</v>
      </c>
      <c r="I40" s="42"/>
      <c r="K40" t="e">
        <f>+IF(G40="","",IF(VLOOKUP(G40,List!B:D,3,FALSE)=0,"",VLOOKUP(G40,List!B:D,3,FALSE)))</f>
        <v>#N/A</v>
      </c>
      <c r="L40" s="2">
        <v>0</v>
      </c>
      <c r="P40" t="s">
        <v>361</v>
      </c>
      <c r="Q40">
        <v>1800</v>
      </c>
      <c r="U40" t="e">
        <f t="shared" si="1"/>
        <v>#N/A</v>
      </c>
    </row>
    <row r="41" spans="1:21">
      <c r="C41" s="43">
        <f>D40+10/60/24</f>
        <v>44363.250717592593</v>
      </c>
      <c r="D41" s="31">
        <f>C41+H41/3600/24</f>
        <v>44363.270416666666</v>
      </c>
      <c r="E41" s="44"/>
      <c r="F41" s="74" t="s">
        <v>9</v>
      </c>
      <c r="G41" s="2" t="s">
        <v>93</v>
      </c>
      <c r="H41" s="2">
        <f>VLOOKUP(G41,List!B:C,2,0)</f>
        <v>1702</v>
      </c>
      <c r="I41" s="45"/>
      <c r="K41" s="2" t="str">
        <f>VLOOKUP(G41,List!B:E,4,0)</f>
        <v>dcsm-EF_MEA1_HV_ON</v>
      </c>
      <c r="L41" s="2">
        <f>VLOOKUP(G41,List!B:G,6,0)</f>
        <v>27</v>
      </c>
      <c r="P41" t="s">
        <v>360</v>
      </c>
      <c r="Q41" t="s">
        <v>244</v>
      </c>
      <c r="U41" t="str">
        <f t="shared" si="1"/>
        <v/>
      </c>
    </row>
    <row r="42" spans="1:21">
      <c r="C42" s="30">
        <f>D41</f>
        <v>44363.270416666666</v>
      </c>
      <c r="D42" s="30">
        <f>C42+H42/3600/24</f>
        <v>44363.273541666669</v>
      </c>
      <c r="E42" s="2"/>
      <c r="F42" s="75"/>
      <c r="G42" s="46" t="s">
        <v>12</v>
      </c>
      <c r="H42" s="2">
        <f>VLOOKUP(G42,List!B:C,2,0)</f>
        <v>270</v>
      </c>
      <c r="I42" s="33"/>
      <c r="K42" s="2" t="str">
        <f>VLOOKUP(G42,List!B:E,4,0)</f>
        <v>dcsm-EF_HEPE_HV_ON_OBS_START</v>
      </c>
      <c r="L42" s="2">
        <f>VLOOKUP(G42,List!B:G,6,0)</f>
        <v>6</v>
      </c>
      <c r="P42" t="s">
        <v>360</v>
      </c>
      <c r="Q42" t="s">
        <v>255</v>
      </c>
      <c r="U42" t="str">
        <f t="shared" si="1"/>
        <v/>
      </c>
    </row>
    <row r="43" spans="1:21">
      <c r="C43" s="30">
        <f>D42</f>
        <v>44363.273541666669</v>
      </c>
      <c r="D43" s="30">
        <f>C43+H43/3600/24</f>
        <v>44363.274027777778</v>
      </c>
      <c r="E43" s="2"/>
      <c r="F43" s="33" t="s">
        <v>33</v>
      </c>
      <c r="G43" s="33" t="s">
        <v>34</v>
      </c>
      <c r="H43" s="2">
        <f>VLOOKUP(G43,List!B:C,2,0)</f>
        <v>42</v>
      </c>
      <c r="I43" s="33" t="s">
        <v>179</v>
      </c>
      <c r="K43" s="2" t="str">
        <f>VLOOKUP(G43,List!B:E,4,0)</f>
        <v>dcsm-EF_BUS_TLM_MODE_5</v>
      </c>
      <c r="L43" s="2">
        <f>VLOOKUP(G43,List!B:G,6,0)</f>
        <v>2</v>
      </c>
      <c r="P43" t="s">
        <v>360</v>
      </c>
      <c r="Q43" t="s">
        <v>256</v>
      </c>
      <c r="U43" t="str">
        <f t="shared" si="1"/>
        <v/>
      </c>
    </row>
    <row r="44" spans="1:21">
      <c r="C44" s="47">
        <f>D43</f>
        <v>44363.274027777778</v>
      </c>
      <c r="D44" s="47">
        <f>C45</f>
        <v>44363.88453703704</v>
      </c>
      <c r="E44" s="48" t="s">
        <v>185</v>
      </c>
      <c r="F44" s="49"/>
      <c r="G44" s="49"/>
      <c r="H44" s="50">
        <f>(D44-C44)*3600*24</f>
        <v>52748.000000277534</v>
      </c>
      <c r="I44" s="49">
        <f>H44/3600</f>
        <v>14.652222222299315</v>
      </c>
      <c r="K44" t="s">
        <v>307</v>
      </c>
      <c r="L44" s="2">
        <v>0</v>
      </c>
      <c r="P44" t="s">
        <v>361</v>
      </c>
      <c r="Q44">
        <v>52748</v>
      </c>
      <c r="U44" t="str">
        <f t="shared" si="1"/>
        <v>x</v>
      </c>
    </row>
    <row r="45" spans="1:21">
      <c r="C45" s="30">
        <f>D45-H45/3600/24</f>
        <v>44363.88453703704</v>
      </c>
      <c r="D45" s="30">
        <f>C46</f>
        <v>44363.885023148148</v>
      </c>
      <c r="E45" s="2"/>
      <c r="F45" s="33" t="s">
        <v>35</v>
      </c>
      <c r="G45" s="33" t="s">
        <v>36</v>
      </c>
      <c r="H45" s="2">
        <f>VLOOKUP(G45,List!B:C,2,0)</f>
        <v>42</v>
      </c>
      <c r="I45" s="33" t="s">
        <v>178</v>
      </c>
      <c r="K45" s="2" t="str">
        <f>VLOOKUP(G45,List!B:E,4,0)</f>
        <v>dcsm-EF_BUS_TLM_MODE_10</v>
      </c>
      <c r="L45" s="2">
        <f>VLOOKUP(G45,List!B:G,6,0)</f>
        <v>2</v>
      </c>
      <c r="P45" t="s">
        <v>360</v>
      </c>
      <c r="Q45" t="s">
        <v>257</v>
      </c>
      <c r="U45" t="str">
        <f t="shared" si="1"/>
        <v/>
      </c>
    </row>
    <row r="46" spans="1:21">
      <c r="C46" s="30">
        <f>D46-H46/3600/24</f>
        <v>44363.885023148148</v>
      </c>
      <c r="D46" s="30">
        <f t="shared" ref="D46:D52" si="2">C47</f>
        <v>44363.88722222222</v>
      </c>
      <c r="E46" s="2"/>
      <c r="F46" s="76" t="s">
        <v>14</v>
      </c>
      <c r="G46" s="33" t="s">
        <v>15</v>
      </c>
      <c r="H46" s="2">
        <f>VLOOKUP(G46,List!B:C,2,0)</f>
        <v>190</v>
      </c>
      <c r="I46" s="33"/>
      <c r="K46" s="2" t="str">
        <f>VLOOKUP(G46,List!B:E,4,0)</f>
        <v>dcsm-EF_HEPE_HV_OFF_OBS_OFF</v>
      </c>
      <c r="L46" s="2">
        <f>VLOOKUP(G46,List!B:G,6,0)</f>
        <v>5</v>
      </c>
      <c r="P46" t="s">
        <v>360</v>
      </c>
      <c r="Q46" t="s">
        <v>258</v>
      </c>
      <c r="U46" t="str">
        <f t="shared" si="1"/>
        <v/>
      </c>
    </row>
    <row r="47" spans="1:21">
      <c r="C47" s="30">
        <f>D47-H47/3600/24</f>
        <v>44363.88722222222</v>
      </c>
      <c r="D47" s="30">
        <f t="shared" si="2"/>
        <v>44363.889374999999</v>
      </c>
      <c r="E47" s="2"/>
      <c r="F47" s="76"/>
      <c r="G47" s="51" t="s">
        <v>94</v>
      </c>
      <c r="H47" s="57">
        <f>VLOOKUP(G47,List!B:C,2,0)</f>
        <v>186</v>
      </c>
      <c r="I47" s="58"/>
      <c r="J47" s="59"/>
      <c r="K47" s="57" t="str">
        <f>VLOOKUP(G47,List!B:E,4,0)</f>
        <v>dcsm-EF_MEA1_HV_SCAN_OFF</v>
      </c>
      <c r="L47" s="2">
        <f>VLOOKUP(G47,List!B:G,6,0)</f>
        <v>12</v>
      </c>
      <c r="P47" t="s">
        <v>360</v>
      </c>
      <c r="Q47" t="s">
        <v>264</v>
      </c>
      <c r="U47" t="str">
        <f t="shared" si="1"/>
        <v/>
      </c>
    </row>
    <row r="48" spans="1:21">
      <c r="C48" s="30">
        <f t="shared" ref="C48:C49" si="3">D48-H48/3600/24</f>
        <v>44363.889374999999</v>
      </c>
      <c r="D48" s="30">
        <f t="shared" si="2"/>
        <v>44363.890185185184</v>
      </c>
      <c r="E48" s="2"/>
      <c r="F48" s="77" t="s">
        <v>182</v>
      </c>
      <c r="G48" s="33" t="s">
        <v>20</v>
      </c>
      <c r="H48" s="57">
        <f>VLOOKUP(G48,List!B:C,2,0)</f>
        <v>70</v>
      </c>
      <c r="I48" s="58"/>
      <c r="J48" s="59"/>
      <c r="K48" s="57" t="str">
        <f>VLOOKUP(G48,List!B:E,4,0)</f>
        <v>dcsm-EF_HEPE_OFF_STOP</v>
      </c>
      <c r="L48" s="2">
        <f>VLOOKUP(G48,List!B:G,6,0)</f>
        <v>4</v>
      </c>
      <c r="P48" t="s">
        <v>360</v>
      </c>
      <c r="Q48" t="s">
        <v>267</v>
      </c>
      <c r="U48" t="str">
        <f t="shared" si="1"/>
        <v/>
      </c>
    </row>
    <row r="49" spans="1:21">
      <c r="C49" s="30">
        <f t="shared" si="3"/>
        <v>44363.890185185184</v>
      </c>
      <c r="D49" s="30">
        <f t="shared" si="2"/>
        <v>44363.89203703704</v>
      </c>
      <c r="E49" s="2"/>
      <c r="F49" s="75"/>
      <c r="G49" s="33" t="s">
        <v>95</v>
      </c>
      <c r="H49" s="57">
        <f>VLOOKUP(G49,List!B:C,2,0)</f>
        <v>160</v>
      </c>
      <c r="I49" s="58"/>
      <c r="J49" s="59"/>
      <c r="K49" s="57" t="str">
        <f>VLOOKUP(G49,List!B:E,4,0)</f>
        <v>dcsm-EF_MEA1_OFF</v>
      </c>
      <c r="L49" s="2">
        <f>VLOOKUP(G49,List!B:G,6,0)</f>
        <v>4</v>
      </c>
      <c r="P49" t="s">
        <v>360</v>
      </c>
      <c r="Q49" t="s">
        <v>271</v>
      </c>
      <c r="U49" t="str">
        <f t="shared" si="1"/>
        <v/>
      </c>
    </row>
    <row r="50" spans="1:21">
      <c r="C50" s="30">
        <f t="shared" ref="C50:C51" si="4">D50-H50/3600/24</f>
        <v>44363.89203703704</v>
      </c>
      <c r="D50" s="30">
        <f t="shared" si="2"/>
        <v>44363.893425925926</v>
      </c>
      <c r="E50" s="2"/>
      <c r="F50" s="33" t="s">
        <v>27</v>
      </c>
      <c r="G50" s="60" t="s">
        <v>142</v>
      </c>
      <c r="H50" s="57">
        <f>VLOOKUP(G50,List!B:C,2,0)</f>
        <v>120</v>
      </c>
      <c r="I50" s="58"/>
      <c r="J50" s="59"/>
      <c r="K50" s="57" t="str">
        <f>VLOOKUP(G50,List!B:E,4,0)</f>
        <v>dcsm-EF_MDP_POWEROFF</v>
      </c>
      <c r="L50" s="2">
        <f>VLOOKUP(G50,List!B:G,6,0)</f>
        <v>3</v>
      </c>
      <c r="P50" t="s">
        <v>360</v>
      </c>
      <c r="Q50" t="s">
        <v>225</v>
      </c>
      <c r="U50" t="str">
        <f t="shared" si="1"/>
        <v/>
      </c>
    </row>
    <row r="51" spans="1:21">
      <c r="C51" s="30">
        <f t="shared" si="4"/>
        <v>44363.893425925926</v>
      </c>
      <c r="D51" s="30">
        <f t="shared" si="2"/>
        <v>44363.896273148152</v>
      </c>
      <c r="E51" s="2"/>
      <c r="F51" s="2" t="s">
        <v>183</v>
      </c>
      <c r="G51" s="61" t="s">
        <v>105</v>
      </c>
      <c r="H51" s="57">
        <f>VLOOKUP(G51,List!B:C,2,0)</f>
        <v>246</v>
      </c>
      <c r="I51" s="58"/>
      <c r="J51" s="59"/>
      <c r="K51" s="57" t="str">
        <f>VLOOKUP(G51,List!B:E,4,0)</f>
        <v>dcsm-MC_ENA_MDP</v>
      </c>
      <c r="L51" s="2">
        <f>VLOOKUP(G51,List!B:G,6,0)</f>
        <v>21</v>
      </c>
      <c r="P51" t="s">
        <v>360</v>
      </c>
      <c r="Q51" t="s">
        <v>278</v>
      </c>
      <c r="U51" t="str">
        <f t="shared" si="1"/>
        <v/>
      </c>
    </row>
    <row r="52" spans="1:21" ht="18.600000000000001" thickBot="1">
      <c r="C52" s="30">
        <f>D52-H52/3600/24</f>
        <v>44363.896273148152</v>
      </c>
      <c r="D52" s="30">
        <f t="shared" si="2"/>
        <v>44363.898819444446</v>
      </c>
      <c r="E52" s="2"/>
      <c r="F52" s="46" t="s">
        <v>27</v>
      </c>
      <c r="G52" t="s">
        <v>144</v>
      </c>
      <c r="H52" s="57">
        <f>VLOOKUP(G52,List!B:C,2,0)</f>
        <v>220</v>
      </c>
      <c r="I52" s="58"/>
      <c r="J52" s="59"/>
      <c r="K52" s="57" t="str">
        <f>VLOOKUP(G52,List!B:E,4,0)</f>
        <v>dcsm-EF_BUS_MONI_OFF</v>
      </c>
      <c r="L52" s="2">
        <f>VLOOKUP(G52,List!B:G,6,0)</f>
        <v>5</v>
      </c>
      <c r="P52" t="s">
        <v>360</v>
      </c>
      <c r="Q52" t="s">
        <v>227</v>
      </c>
      <c r="U52" t="str">
        <f t="shared" si="1"/>
        <v/>
      </c>
    </row>
    <row r="53" spans="1:21" ht="18.600000000000001" thickBot="1">
      <c r="A53" s="35"/>
      <c r="B53" s="36"/>
      <c r="C53" s="37">
        <f>$C$6</f>
        <v>44363.898819444446</v>
      </c>
      <c r="D53" s="37">
        <f>C53+H53/3600/24</f>
        <v>44363.912708333337</v>
      </c>
      <c r="E53" s="38" t="str">
        <f>A6</f>
        <v># WOL#5</v>
      </c>
      <c r="F53" s="39"/>
      <c r="G53" s="39" t="e">
        <f>(#REF!-D47)*24*3600</f>
        <v>#REF!</v>
      </c>
      <c r="H53" s="41">
        <v>1200</v>
      </c>
      <c r="I53" s="42"/>
      <c r="K53" s="2" t="e">
        <f>+IF(G53="","",IF(VLOOKUP(G53,List!B:D,3,FALSE)=0,"",VLOOKUP(G53,List!B:D,3,FALSE)))</f>
        <v>#REF!</v>
      </c>
      <c r="L53" s="2">
        <v>0</v>
      </c>
    </row>
    <row r="55" spans="1:21">
      <c r="C55" s="25" t="s">
        <v>315</v>
      </c>
      <c r="D55" s="25">
        <v>44364.010416666664</v>
      </c>
    </row>
  </sheetData>
  <mergeCells count="12">
    <mergeCell ref="F46:F47"/>
    <mergeCell ref="F48:F49"/>
    <mergeCell ref="F33:F34"/>
    <mergeCell ref="F38:F39"/>
    <mergeCell ref="F41:F42"/>
    <mergeCell ref="F25:F26"/>
    <mergeCell ref="F30:F31"/>
    <mergeCell ref="A8:B8"/>
    <mergeCell ref="C8:D8"/>
    <mergeCell ref="F14:F15"/>
    <mergeCell ref="F17:F18"/>
    <mergeCell ref="F22:F23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U64"/>
  <sheetViews>
    <sheetView zoomScale="85" zoomScaleNormal="85" workbookViewId="0">
      <pane xSplit="4" ySplit="10" topLeftCell="E56" activePane="bottomRight" state="frozen"/>
      <selection activeCell="C12" sqref="C12"/>
      <selection pane="topRight" activeCell="C12" sqref="C12"/>
      <selection pane="bottomLeft" activeCell="C12" sqref="C12"/>
      <selection pane="bottomRight" activeCell="A57" sqref="A57:K63"/>
    </sheetView>
  </sheetViews>
  <sheetFormatPr defaultRowHeight="18"/>
  <cols>
    <col min="3" max="4" width="23.19921875" style="25" bestFit="1" customWidth="1"/>
    <col min="5" max="5" width="17.5" bestFit="1" customWidth="1"/>
    <col min="6" max="6" width="27.8984375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</cols>
  <sheetData>
    <row r="1" spans="1:21">
      <c r="A1" t="s">
        <v>161</v>
      </c>
      <c r="C1" s="64">
        <v>44365.770833333336</v>
      </c>
      <c r="D1" s="25" t="s">
        <v>162</v>
      </c>
      <c r="L1" s="26" t="s">
        <v>163</v>
      </c>
    </row>
    <row r="2" spans="1:21">
      <c r="A2" t="s">
        <v>186</v>
      </c>
      <c r="C2" s="65">
        <f>'wheel offloading'!D13</f>
        <v>44364.230752314812</v>
      </c>
      <c r="L2" s="26">
        <f>+L9*2.5</f>
        <v>917.5</v>
      </c>
    </row>
    <row r="3" spans="1:21">
      <c r="A3" t="s">
        <v>187</v>
      </c>
      <c r="C3" s="65">
        <f>'wheel offloading'!D15</f>
        <v>44364.989039351851</v>
      </c>
      <c r="L3" s="26" t="s">
        <v>166</v>
      </c>
    </row>
    <row r="4" spans="1:21">
      <c r="A4" t="s">
        <v>211</v>
      </c>
      <c r="C4" s="65">
        <f>'wheel offloading'!D17</f>
        <v>44366.341817129629</v>
      </c>
      <c r="L4" s="26"/>
    </row>
    <row r="5" spans="1:21">
      <c r="A5" t="s">
        <v>212</v>
      </c>
      <c r="C5" s="65">
        <f>'wheel offloading'!D19</f>
        <v>44367.278946759259</v>
      </c>
      <c r="L5" s="26"/>
    </row>
    <row r="6" spans="1:21">
      <c r="A6" t="s">
        <v>214</v>
      </c>
      <c r="C6" s="65">
        <f>'wheel offloading'!D21</f>
        <v>44367.86922453704</v>
      </c>
      <c r="L6" s="26"/>
    </row>
    <row r="7" spans="1:21">
      <c r="A7" t="s">
        <v>221</v>
      </c>
      <c r="C7" s="65">
        <f>'wheel offloading'!D23</f>
        <v>44368.206319444442</v>
      </c>
      <c r="L7" s="26"/>
    </row>
    <row r="8" spans="1:21">
      <c r="A8" t="s">
        <v>222</v>
      </c>
      <c r="C8" s="65">
        <f>'wheel offloading'!D25</f>
        <v>44369.235266203701</v>
      </c>
      <c r="L8" s="26"/>
    </row>
    <row r="9" spans="1:21">
      <c r="A9" s="73" t="s">
        <v>170</v>
      </c>
      <c r="B9" s="73"/>
      <c r="C9" s="73" t="s">
        <v>171</v>
      </c>
      <c r="D9" s="73"/>
      <c r="L9" s="26">
        <f>+SUM(L11:L64)</f>
        <v>367</v>
      </c>
    </row>
    <row r="10" spans="1:21">
      <c r="A10" s="29" t="s">
        <v>172</v>
      </c>
      <c r="B10" s="29" t="s">
        <v>173</v>
      </c>
      <c r="C10" s="29" t="s">
        <v>172</v>
      </c>
      <c r="D10" s="29" t="s">
        <v>173</v>
      </c>
      <c r="E10" s="29" t="s">
        <v>174</v>
      </c>
      <c r="F10" s="29" t="s">
        <v>175</v>
      </c>
      <c r="G10" s="29" t="s">
        <v>176</v>
      </c>
      <c r="H10" s="29" t="s">
        <v>37</v>
      </c>
      <c r="I10" s="29"/>
      <c r="L10" s="26" t="s">
        <v>177</v>
      </c>
      <c r="N10" t="s">
        <v>177</v>
      </c>
    </row>
    <row r="11" spans="1:21">
      <c r="C11" s="30">
        <f>C1</f>
        <v>44365.770833333336</v>
      </c>
      <c r="D11" s="31">
        <f t="shared" ref="D11:D28" si="0">C11+H11/3600/24</f>
        <v>44365.776724537041</v>
      </c>
      <c r="E11" s="2"/>
      <c r="F11" s="79" t="s">
        <v>31</v>
      </c>
      <c r="G11" t="s">
        <v>129</v>
      </c>
      <c r="H11" s="2">
        <f>VLOOKUP(G11,List!B:C,2,0)</f>
        <v>509</v>
      </c>
      <c r="I11" s="2"/>
      <c r="K11" s="2" t="str">
        <f>VLOOKUP(G11,List!B:E,4,0)</f>
        <v>dcsm-EF_MDP_ON</v>
      </c>
      <c r="L11" s="2">
        <f>VLOOKUP(G11,List!B:G,6,0)</f>
        <v>11</v>
      </c>
      <c r="P11" t="s">
        <v>360</v>
      </c>
      <c r="Q11" t="s">
        <v>240</v>
      </c>
      <c r="U11" t="str">
        <f>+IF(K11=Q11,"","x")</f>
        <v/>
      </c>
    </row>
    <row r="12" spans="1:21">
      <c r="C12" s="30">
        <f>D11</f>
        <v>44365.776724537041</v>
      </c>
      <c r="D12" s="31">
        <f t="shared" si="0"/>
        <v>44365.77721064815</v>
      </c>
      <c r="E12" s="2"/>
      <c r="F12" s="80"/>
      <c r="G12" s="2" t="s">
        <v>41</v>
      </c>
      <c r="H12" s="2">
        <f>VLOOKUP(G12,List!B:C,2,0)</f>
        <v>42</v>
      </c>
      <c r="I12" s="2"/>
      <c r="K12" s="2" t="str">
        <f>VLOOKUP(G12,List!B:E,4,0)</f>
        <v>dcsm-EF_MDP_CRUISE_SET</v>
      </c>
      <c r="L12" s="2">
        <f>VLOOKUP(G12,List!B:G,6,0)</f>
        <v>2</v>
      </c>
      <c r="P12" t="s">
        <v>360</v>
      </c>
      <c r="Q12" t="s">
        <v>241</v>
      </c>
      <c r="U12" t="str">
        <f t="shared" ref="U12:U63" si="1">+IF(K12=Q12,"","x")</f>
        <v/>
      </c>
    </row>
    <row r="13" spans="1:21">
      <c r="C13" s="30">
        <f>D12</f>
        <v>44365.77721064815</v>
      </c>
      <c r="D13" s="31">
        <f t="shared" si="0"/>
        <v>44365.777696759258</v>
      </c>
      <c r="E13" s="2"/>
      <c r="F13" s="33" t="s">
        <v>35</v>
      </c>
      <c r="G13" s="33" t="s">
        <v>36</v>
      </c>
      <c r="H13" s="2">
        <f>VLOOKUP(G13,List!B:C,2,0)</f>
        <v>42</v>
      </c>
      <c r="I13" s="33" t="s">
        <v>178</v>
      </c>
      <c r="K13" s="2" t="str">
        <f>VLOOKUP(G13,List!B:E,4,0)</f>
        <v>dcsm-EF_BUS_TLM_MODE_10</v>
      </c>
      <c r="L13" s="2">
        <f>VLOOKUP(G13,List!B:G,6,0)</f>
        <v>2</v>
      </c>
      <c r="P13" t="s">
        <v>360</v>
      </c>
      <c r="Q13" t="s">
        <v>257</v>
      </c>
      <c r="U13" t="str">
        <f t="shared" si="1"/>
        <v/>
      </c>
    </row>
    <row r="14" spans="1:21">
      <c r="C14" s="30">
        <f>D13</f>
        <v>44365.777696759258</v>
      </c>
      <c r="D14" s="31">
        <f t="shared" si="0"/>
        <v>44365.781076388885</v>
      </c>
      <c r="E14" s="2"/>
      <c r="F14" s="76" t="s">
        <v>8</v>
      </c>
      <c r="G14" s="2" t="s">
        <v>96</v>
      </c>
      <c r="H14" s="2">
        <f>VLOOKUP(G14,List!B:C,2,0)</f>
        <v>292</v>
      </c>
      <c r="I14" s="33"/>
      <c r="K14" s="2" t="str">
        <f>VLOOKUP(G14,List!B:E,4,0)</f>
        <v>dcsm-EF_MEA1_ON_SW</v>
      </c>
      <c r="L14" s="2">
        <f>VLOOKUP(G14,List!B:G,6,0)</f>
        <v>12</v>
      </c>
      <c r="P14" t="s">
        <v>360</v>
      </c>
      <c r="Q14" t="s">
        <v>234</v>
      </c>
      <c r="U14" t="str">
        <f t="shared" si="1"/>
        <v/>
      </c>
    </row>
    <row r="15" spans="1:21">
      <c r="C15" s="30">
        <f t="shared" ref="C15:C16" si="2">D14</f>
        <v>44365.781076388885</v>
      </c>
      <c r="D15" s="31">
        <f t="shared" ref="D15:D16" si="3">C15+H15/3600/24</f>
        <v>44365.795312499999</v>
      </c>
      <c r="E15" s="2"/>
      <c r="F15" s="76"/>
      <c r="G15" s="34" t="s">
        <v>4</v>
      </c>
      <c r="H15" s="2">
        <f>VLOOKUP(G15,List!B:C,2,0)</f>
        <v>1230</v>
      </c>
      <c r="I15" s="33"/>
      <c r="K15" s="2" t="str">
        <f>VLOOKUP(G15,List!B:E,4,0)</f>
        <v>dcsm-EF_HEP_ON_START_for_TL</v>
      </c>
      <c r="L15" s="2">
        <f>VLOOKUP(G15,List!B:G,6,0)</f>
        <v>34</v>
      </c>
      <c r="P15" t="s">
        <v>360</v>
      </c>
      <c r="Q15" t="s">
        <v>238</v>
      </c>
      <c r="U15" t="str">
        <f t="shared" si="1"/>
        <v/>
      </c>
    </row>
    <row r="16" spans="1:21">
      <c r="C16" s="30">
        <f t="shared" si="2"/>
        <v>44365.795312499999</v>
      </c>
      <c r="D16" s="31">
        <f t="shared" si="3"/>
        <v>44365.796238425923</v>
      </c>
      <c r="E16" s="2"/>
      <c r="F16" s="76"/>
      <c r="G16" s="2" t="s">
        <v>40</v>
      </c>
      <c r="H16" s="2">
        <f>VLOOKUP(G16,List!B:C,2,0)</f>
        <v>80</v>
      </c>
      <c r="I16" s="33"/>
      <c r="K16" s="2" t="str">
        <f>VLOOKUP(G16,List!B:E,4,0)</f>
        <v>dcsm-EF_PME_ON</v>
      </c>
      <c r="L16" s="2">
        <f>VLOOKUP(G16,List!B:G,6,0)</f>
        <v>2</v>
      </c>
      <c r="P16" t="s">
        <v>360</v>
      </c>
      <c r="Q16" t="s">
        <v>230</v>
      </c>
      <c r="U16" t="str">
        <f t="shared" si="1"/>
        <v/>
      </c>
    </row>
    <row r="17" spans="1:21">
      <c r="C17" s="30">
        <f>D16</f>
        <v>44365.796238425923</v>
      </c>
      <c r="D17" s="31">
        <f t="shared" si="0"/>
        <v>44365.796400462961</v>
      </c>
      <c r="E17" s="2"/>
      <c r="F17" s="76"/>
      <c r="G17" t="s">
        <v>6</v>
      </c>
      <c r="H17" s="2">
        <f>VLOOKUP(G17,List!B:C,2,0)</f>
        <v>14</v>
      </c>
      <c r="I17" s="33"/>
      <c r="K17" s="2" t="str">
        <f>VLOOKUP(G17,List!B:E,4,0)</f>
        <v>dcsm-EF_MGF_ON</v>
      </c>
      <c r="L17" s="2">
        <f>VLOOKUP(G17,List!B:G,6,0)</f>
        <v>3</v>
      </c>
      <c r="P17" t="s">
        <v>360</v>
      </c>
      <c r="Q17" t="s">
        <v>232</v>
      </c>
      <c r="U17" t="str">
        <f t="shared" si="1"/>
        <v/>
      </c>
    </row>
    <row r="18" spans="1:21">
      <c r="C18" s="30">
        <f>D17</f>
        <v>44365.796400462961</v>
      </c>
      <c r="D18" s="31">
        <f t="shared" ref="D18:D20" si="4">C18+H18/3600/24</f>
        <v>44365.816099537034</v>
      </c>
      <c r="E18" s="44"/>
      <c r="F18" s="78" t="s">
        <v>9</v>
      </c>
      <c r="G18" s="2" t="s">
        <v>93</v>
      </c>
      <c r="H18" s="2">
        <f>VLOOKUP(G18,List!B:C,2,0)</f>
        <v>1702</v>
      </c>
      <c r="I18" s="45"/>
      <c r="K18" s="2" t="str">
        <f>VLOOKUP(G18,List!B:E,4,0)</f>
        <v>dcsm-EF_MEA1_HV_ON</v>
      </c>
      <c r="L18" s="2">
        <f>VLOOKUP(G18,List!B:G,6,0)</f>
        <v>27</v>
      </c>
      <c r="P18" t="s">
        <v>360</v>
      </c>
      <c r="Q18" t="s">
        <v>244</v>
      </c>
      <c r="U18" t="str">
        <f t="shared" si="1"/>
        <v/>
      </c>
    </row>
    <row r="19" spans="1:21">
      <c r="C19" s="30">
        <f>D18</f>
        <v>44365.816099537034</v>
      </c>
      <c r="D19" s="30">
        <f t="shared" si="4"/>
        <v>44365.819224537037</v>
      </c>
      <c r="E19" s="2"/>
      <c r="F19" s="75"/>
      <c r="G19" s="46" t="s">
        <v>12</v>
      </c>
      <c r="H19" s="2">
        <f>VLOOKUP(G19,List!B:C,2,0)</f>
        <v>270</v>
      </c>
      <c r="I19" s="33"/>
      <c r="K19" s="2" t="str">
        <f>VLOOKUP(G19,List!B:E,4,0)</f>
        <v>dcsm-EF_HEPE_HV_ON_OBS_START</v>
      </c>
      <c r="L19" s="2">
        <f>VLOOKUP(G19,List!B:G,6,0)</f>
        <v>6</v>
      </c>
      <c r="P19" t="s">
        <v>360</v>
      </c>
      <c r="Q19" t="s">
        <v>255</v>
      </c>
      <c r="U19" t="str">
        <f t="shared" si="1"/>
        <v/>
      </c>
    </row>
    <row r="20" spans="1:21">
      <c r="C20" s="30">
        <f>D19</f>
        <v>44365.819224537037</v>
      </c>
      <c r="D20" s="30">
        <f t="shared" si="4"/>
        <v>44365.819710648146</v>
      </c>
      <c r="E20" s="2"/>
      <c r="F20" s="33" t="s">
        <v>33</v>
      </c>
      <c r="G20" s="33" t="s">
        <v>34</v>
      </c>
      <c r="H20" s="2">
        <f>VLOOKUP(G20,List!B:C,2,0)</f>
        <v>42</v>
      </c>
      <c r="I20" s="33" t="s">
        <v>179</v>
      </c>
      <c r="K20" s="2" t="str">
        <f>VLOOKUP(G20,List!B:E,4,0)</f>
        <v>dcsm-EF_BUS_TLM_MODE_5</v>
      </c>
      <c r="L20" s="2">
        <f>VLOOKUP(G20,List!B:G,6,0)</f>
        <v>2</v>
      </c>
      <c r="P20" t="s">
        <v>360</v>
      </c>
      <c r="Q20" t="s">
        <v>256</v>
      </c>
      <c r="U20" t="str">
        <f t="shared" si="1"/>
        <v/>
      </c>
    </row>
    <row r="21" spans="1:21">
      <c r="C21" s="47">
        <f>D20</f>
        <v>44365.819710648146</v>
      </c>
      <c r="D21" s="47">
        <f>C22</f>
        <v>44366.33702546297</v>
      </c>
      <c r="E21" s="48" t="s">
        <v>314</v>
      </c>
      <c r="F21" s="49"/>
      <c r="G21" s="49"/>
      <c r="H21" s="50">
        <f>(D21-C21)*3600*24</f>
        <v>44696.000000811182</v>
      </c>
      <c r="I21" s="49">
        <f>H21/3600</f>
        <v>12.415555555780884</v>
      </c>
      <c r="K21" t="s">
        <v>307</v>
      </c>
      <c r="L21" s="2">
        <v>0</v>
      </c>
      <c r="P21" t="s">
        <v>361</v>
      </c>
      <c r="Q21">
        <v>44696</v>
      </c>
      <c r="U21" t="str">
        <f t="shared" si="1"/>
        <v>x</v>
      </c>
    </row>
    <row r="22" spans="1:21">
      <c r="C22" s="30">
        <f>D22-H22/3600/24</f>
        <v>44366.33702546297</v>
      </c>
      <c r="D22" s="30">
        <f>C23</f>
        <v>44366.337511574078</v>
      </c>
      <c r="E22" s="2"/>
      <c r="F22" s="33" t="s">
        <v>35</v>
      </c>
      <c r="G22" s="33" t="s">
        <v>36</v>
      </c>
      <c r="H22" s="2">
        <f>VLOOKUP(G22,List!B:C,2,0)</f>
        <v>42</v>
      </c>
      <c r="I22" s="33" t="s">
        <v>178</v>
      </c>
      <c r="K22" s="2" t="str">
        <f>VLOOKUP(G22,List!B:E,4,0)</f>
        <v>dcsm-EF_BUS_TLM_MODE_10</v>
      </c>
      <c r="L22" s="2">
        <f>VLOOKUP(G22,List!B:G,6,0)</f>
        <v>2</v>
      </c>
      <c r="P22" t="s">
        <v>360</v>
      </c>
      <c r="Q22" t="s">
        <v>257</v>
      </c>
      <c r="U22" t="str">
        <f t="shared" si="1"/>
        <v/>
      </c>
    </row>
    <row r="23" spans="1:21">
      <c r="C23" s="30">
        <f>D23-H23/3600/24</f>
        <v>44366.337511574078</v>
      </c>
      <c r="D23" s="30">
        <f>C24</f>
        <v>44366.33971064815</v>
      </c>
      <c r="E23" s="2"/>
      <c r="F23" s="76" t="s">
        <v>14</v>
      </c>
      <c r="G23" s="33" t="s">
        <v>15</v>
      </c>
      <c r="H23" s="2">
        <f>VLOOKUP(G23,List!B:C,2,0)</f>
        <v>190</v>
      </c>
      <c r="I23" s="33"/>
      <c r="K23" s="2" t="str">
        <f>VLOOKUP(G23,List!B:E,4,0)</f>
        <v>dcsm-EF_HEPE_HV_OFF_OBS_OFF</v>
      </c>
      <c r="L23" s="2">
        <f>VLOOKUP(G23,List!B:G,6,0)</f>
        <v>5</v>
      </c>
      <c r="P23" t="s">
        <v>360</v>
      </c>
      <c r="Q23" t="s">
        <v>258</v>
      </c>
      <c r="U23" t="str">
        <f t="shared" si="1"/>
        <v/>
      </c>
    </row>
    <row r="24" spans="1:21" ht="18.600000000000001" thickBot="1">
      <c r="C24" s="30">
        <f>D24-H24/3600/24</f>
        <v>44366.33971064815</v>
      </c>
      <c r="D24" s="30">
        <f>C25</f>
        <v>44366.341817129629</v>
      </c>
      <c r="E24" s="2"/>
      <c r="F24" s="76"/>
      <c r="G24" s="56" t="s">
        <v>102</v>
      </c>
      <c r="H24" s="57">
        <f>VLOOKUP(G24,List!B:C,2,0)</f>
        <v>182</v>
      </c>
      <c r="I24" s="58"/>
      <c r="J24" s="59"/>
      <c r="K24" s="57" t="str">
        <f>VLOOKUP(G24,List!B:E,4,0)</f>
        <v>dcsm-EF_MEA1_HV_OFF</v>
      </c>
      <c r="L24" s="2">
        <f>VLOOKUP(G24,List!B:G,6,0)</f>
        <v>10</v>
      </c>
      <c r="P24" t="s">
        <v>360</v>
      </c>
      <c r="Q24" t="s">
        <v>266</v>
      </c>
      <c r="U24" t="str">
        <f t="shared" si="1"/>
        <v/>
      </c>
    </row>
    <row r="25" spans="1:21" ht="18.600000000000001" thickBot="1">
      <c r="A25" s="35"/>
      <c r="B25" s="36"/>
      <c r="C25" s="37">
        <f>$C$4</f>
        <v>44366.341817129629</v>
      </c>
      <c r="D25" s="37">
        <f t="shared" si="0"/>
        <v>44366.355706018519</v>
      </c>
      <c r="E25" s="38" t="str">
        <f>A4</f>
        <v># WOL#8</v>
      </c>
      <c r="F25" s="39" t="s">
        <v>308</v>
      </c>
      <c r="G25" s="40">
        <f>(C26-D24)*24*3600</f>
        <v>1800.0000002095476</v>
      </c>
      <c r="H25" s="41">
        <v>1200</v>
      </c>
      <c r="I25" s="42"/>
      <c r="K25" s="2" t="e">
        <f>+IF(G25="","",IF(VLOOKUP(G25,List!B:D,3,FALSE)=0,"",VLOOKUP(G25,List!B:D,3,FALSE)))</f>
        <v>#N/A</v>
      </c>
      <c r="L25" s="2">
        <v>0</v>
      </c>
      <c r="P25" t="s">
        <v>361</v>
      </c>
      <c r="Q25">
        <v>1800</v>
      </c>
      <c r="U25" t="e">
        <f t="shared" si="1"/>
        <v>#N/A</v>
      </c>
    </row>
    <row r="26" spans="1:21">
      <c r="C26" s="43">
        <f>D25+10/60/24</f>
        <v>44366.362650462965</v>
      </c>
      <c r="D26" s="31">
        <f t="shared" si="0"/>
        <v>44366.382349537038</v>
      </c>
      <c r="E26" s="44"/>
      <c r="F26" s="74" t="s">
        <v>9</v>
      </c>
      <c r="G26" s="2" t="s">
        <v>93</v>
      </c>
      <c r="H26" s="2">
        <f>VLOOKUP(G26,List!B:C,2,0)</f>
        <v>1702</v>
      </c>
      <c r="I26" s="45"/>
      <c r="K26" s="2" t="str">
        <f>VLOOKUP(G26,List!B:E,4,0)</f>
        <v>dcsm-EF_MEA1_HV_ON</v>
      </c>
      <c r="L26" s="2">
        <f>VLOOKUP(G26,List!B:G,6,0)</f>
        <v>27</v>
      </c>
      <c r="P26" t="s">
        <v>360</v>
      </c>
      <c r="Q26" t="s">
        <v>244</v>
      </c>
      <c r="U26" t="str">
        <f t="shared" si="1"/>
        <v/>
      </c>
    </row>
    <row r="27" spans="1:21">
      <c r="C27" s="30">
        <f>D26</f>
        <v>44366.382349537038</v>
      </c>
      <c r="D27" s="30">
        <f t="shared" si="0"/>
        <v>44366.385474537041</v>
      </c>
      <c r="E27" s="2"/>
      <c r="F27" s="75"/>
      <c r="G27" s="46" t="s">
        <v>12</v>
      </c>
      <c r="H27" s="2">
        <f>VLOOKUP(G27,List!B:C,2,0)</f>
        <v>270</v>
      </c>
      <c r="I27" s="33"/>
      <c r="K27" s="2" t="str">
        <f>VLOOKUP(G27,List!B:E,4,0)</f>
        <v>dcsm-EF_HEPE_HV_ON_OBS_START</v>
      </c>
      <c r="L27" s="2">
        <f>VLOOKUP(G27,List!B:G,6,0)</f>
        <v>6</v>
      </c>
      <c r="P27" t="s">
        <v>360</v>
      </c>
      <c r="Q27" t="s">
        <v>255</v>
      </c>
      <c r="U27" t="str">
        <f t="shared" si="1"/>
        <v/>
      </c>
    </row>
    <row r="28" spans="1:21">
      <c r="C28" s="30">
        <f>D27</f>
        <v>44366.385474537041</v>
      </c>
      <c r="D28" s="30">
        <f t="shared" si="0"/>
        <v>44366.385960648149</v>
      </c>
      <c r="E28" s="2"/>
      <c r="F28" s="33" t="s">
        <v>33</v>
      </c>
      <c r="G28" s="33" t="s">
        <v>34</v>
      </c>
      <c r="H28" s="2">
        <f>VLOOKUP(G28,List!B:C,2,0)</f>
        <v>42</v>
      </c>
      <c r="I28" s="33" t="s">
        <v>179</v>
      </c>
      <c r="K28" s="2" t="str">
        <f>VLOOKUP(G28,List!B:E,4,0)</f>
        <v>dcsm-EF_BUS_TLM_MODE_5</v>
      </c>
      <c r="L28" s="2">
        <f>VLOOKUP(G28,List!B:G,6,0)</f>
        <v>2</v>
      </c>
      <c r="P28" t="s">
        <v>360</v>
      </c>
      <c r="Q28" t="s">
        <v>256</v>
      </c>
      <c r="U28" t="str">
        <f t="shared" si="1"/>
        <v/>
      </c>
    </row>
    <row r="29" spans="1:21">
      <c r="C29" s="47">
        <f>D28</f>
        <v>44366.385960648149</v>
      </c>
      <c r="D29" s="47">
        <f>C30</f>
        <v>44367.2741550926</v>
      </c>
      <c r="E29" s="48" t="s">
        <v>188</v>
      </c>
      <c r="F29" s="49"/>
      <c r="G29" s="49"/>
      <c r="H29" s="50">
        <f>(D29-C29)*3600*24</f>
        <v>76740.000000572763</v>
      </c>
      <c r="I29" s="49">
        <f>H29/3600</f>
        <v>21.316666666825768</v>
      </c>
      <c r="K29" t="s">
        <v>307</v>
      </c>
      <c r="L29" s="2">
        <v>0</v>
      </c>
      <c r="P29" t="s">
        <v>361</v>
      </c>
      <c r="Q29">
        <v>76740</v>
      </c>
      <c r="U29" t="str">
        <f t="shared" si="1"/>
        <v>x</v>
      </c>
    </row>
    <row r="30" spans="1:21">
      <c r="C30" s="30">
        <f>D30-H30/3600/24</f>
        <v>44367.2741550926</v>
      </c>
      <c r="D30" s="30">
        <f>C31</f>
        <v>44367.274641203709</v>
      </c>
      <c r="E30" s="2"/>
      <c r="F30" s="33" t="s">
        <v>35</v>
      </c>
      <c r="G30" s="33" t="s">
        <v>36</v>
      </c>
      <c r="H30" s="2">
        <f>VLOOKUP(G30,List!B:C,2,0)</f>
        <v>42</v>
      </c>
      <c r="I30" s="33" t="s">
        <v>178</v>
      </c>
      <c r="K30" s="2" t="str">
        <f>VLOOKUP(G30,List!B:E,4,0)</f>
        <v>dcsm-EF_BUS_TLM_MODE_10</v>
      </c>
      <c r="L30" s="2">
        <f>VLOOKUP(G30,List!B:G,6,0)</f>
        <v>2</v>
      </c>
      <c r="P30" t="s">
        <v>360</v>
      </c>
      <c r="Q30" t="s">
        <v>257</v>
      </c>
      <c r="U30" t="str">
        <f t="shared" si="1"/>
        <v/>
      </c>
    </row>
    <row r="31" spans="1:21">
      <c r="C31" s="30">
        <f>D31-H31/3600/24</f>
        <v>44367.274641203709</v>
      </c>
      <c r="D31" s="30">
        <f>C32</f>
        <v>44367.27684027778</v>
      </c>
      <c r="E31" s="2"/>
      <c r="F31" s="76" t="s">
        <v>14</v>
      </c>
      <c r="G31" s="33" t="s">
        <v>15</v>
      </c>
      <c r="H31" s="2">
        <f>VLOOKUP(G31,List!B:C,2,0)</f>
        <v>190</v>
      </c>
      <c r="I31" s="33"/>
      <c r="K31" s="2" t="str">
        <f>VLOOKUP(G31,List!B:E,4,0)</f>
        <v>dcsm-EF_HEPE_HV_OFF_OBS_OFF</v>
      </c>
      <c r="L31" s="2">
        <f>VLOOKUP(G31,List!B:G,6,0)</f>
        <v>5</v>
      </c>
      <c r="P31" t="s">
        <v>360</v>
      </c>
      <c r="Q31" t="s">
        <v>258</v>
      </c>
      <c r="U31" t="str">
        <f t="shared" si="1"/>
        <v/>
      </c>
    </row>
    <row r="32" spans="1:21" ht="18.600000000000001" thickBot="1">
      <c r="C32" s="30">
        <f>D32-H32/3600/24</f>
        <v>44367.27684027778</v>
      </c>
      <c r="D32" s="30">
        <f>C33</f>
        <v>44367.278946759259</v>
      </c>
      <c r="E32" s="2"/>
      <c r="F32" s="76"/>
      <c r="G32" s="56" t="s">
        <v>102</v>
      </c>
      <c r="H32" s="57">
        <f>VLOOKUP(G32,List!B:C,2,0)</f>
        <v>182</v>
      </c>
      <c r="I32" s="58"/>
      <c r="J32" s="59"/>
      <c r="K32" s="57" t="str">
        <f>VLOOKUP(G32,List!B:E,4,0)</f>
        <v>dcsm-EF_MEA1_HV_OFF</v>
      </c>
      <c r="L32" s="2">
        <f>VLOOKUP(G32,List!B:G,6,0)</f>
        <v>10</v>
      </c>
      <c r="P32" t="s">
        <v>360</v>
      </c>
      <c r="Q32" t="s">
        <v>266</v>
      </c>
      <c r="U32" t="str">
        <f t="shared" si="1"/>
        <v/>
      </c>
    </row>
    <row r="33" spans="1:21" ht="18.600000000000001" thickBot="1">
      <c r="A33" s="35"/>
      <c r="B33" s="36"/>
      <c r="C33" s="37">
        <f>$C$5</f>
        <v>44367.278946759259</v>
      </c>
      <c r="D33" s="37">
        <f>C33+H33/3600/24</f>
        <v>44367.29283564815</v>
      </c>
      <c r="E33" s="38" t="str">
        <f>A5</f>
        <v># WOL#9</v>
      </c>
      <c r="F33" s="39" t="s">
        <v>308</v>
      </c>
      <c r="G33" s="40">
        <f>(C34-D32)*24*3600</f>
        <v>1800.0000002095476</v>
      </c>
      <c r="H33" s="41">
        <v>1200</v>
      </c>
      <c r="I33" s="42"/>
      <c r="K33" t="e">
        <f>+IF(G33="","",IF(VLOOKUP(G33,List!B:D,3,FALSE)=0,"",VLOOKUP(G33,List!B:D,3,FALSE)))</f>
        <v>#N/A</v>
      </c>
      <c r="L33" s="2">
        <v>0</v>
      </c>
      <c r="P33" t="s">
        <v>361</v>
      </c>
      <c r="Q33">
        <v>1800</v>
      </c>
      <c r="U33" t="e">
        <f t="shared" si="1"/>
        <v>#N/A</v>
      </c>
    </row>
    <row r="34" spans="1:21">
      <c r="C34" s="43">
        <f>D33+10/60/24</f>
        <v>44367.299780092595</v>
      </c>
      <c r="D34" s="31">
        <f>C34+H34/3600/24</f>
        <v>44367.319479166668</v>
      </c>
      <c r="E34" s="44"/>
      <c r="F34" s="74" t="s">
        <v>9</v>
      </c>
      <c r="G34" s="2" t="s">
        <v>93</v>
      </c>
      <c r="H34" s="2">
        <f>VLOOKUP(G34,List!B:C,2,0)</f>
        <v>1702</v>
      </c>
      <c r="I34" s="45"/>
      <c r="K34" s="2" t="str">
        <f>VLOOKUP(G34,List!B:E,4,0)</f>
        <v>dcsm-EF_MEA1_HV_ON</v>
      </c>
      <c r="L34" s="2">
        <f>VLOOKUP(G34,List!B:G,6,0)</f>
        <v>27</v>
      </c>
      <c r="P34" t="s">
        <v>360</v>
      </c>
      <c r="Q34" t="s">
        <v>244</v>
      </c>
      <c r="U34" t="str">
        <f t="shared" si="1"/>
        <v/>
      </c>
    </row>
    <row r="35" spans="1:21">
      <c r="C35" s="30">
        <f>D34</f>
        <v>44367.319479166668</v>
      </c>
      <c r="D35" s="30">
        <f>C35+H35/3600/24</f>
        <v>44367.322604166671</v>
      </c>
      <c r="E35" s="2"/>
      <c r="F35" s="75"/>
      <c r="G35" s="46" t="s">
        <v>12</v>
      </c>
      <c r="H35" s="2">
        <f>VLOOKUP(G35,List!B:C,2,0)</f>
        <v>270</v>
      </c>
      <c r="I35" s="33"/>
      <c r="K35" s="2" t="str">
        <f>VLOOKUP(G35,List!B:E,4,0)</f>
        <v>dcsm-EF_HEPE_HV_ON_OBS_START</v>
      </c>
      <c r="L35" s="2">
        <f>VLOOKUP(G35,List!B:G,6,0)</f>
        <v>6</v>
      </c>
      <c r="P35" t="s">
        <v>360</v>
      </c>
      <c r="Q35" t="s">
        <v>255</v>
      </c>
      <c r="U35" t="str">
        <f t="shared" si="1"/>
        <v/>
      </c>
    </row>
    <row r="36" spans="1:21">
      <c r="C36" s="30">
        <f>D35</f>
        <v>44367.322604166671</v>
      </c>
      <c r="D36" s="30">
        <f>C36+H36/3600/24</f>
        <v>44367.32309027778</v>
      </c>
      <c r="E36" s="2"/>
      <c r="F36" s="33" t="s">
        <v>33</v>
      </c>
      <c r="G36" s="33" t="s">
        <v>34</v>
      </c>
      <c r="H36" s="2">
        <f>VLOOKUP(G36,List!B:C,2,0)</f>
        <v>42</v>
      </c>
      <c r="I36" s="33" t="s">
        <v>179</v>
      </c>
      <c r="K36" s="2" t="str">
        <f>VLOOKUP(G36,List!B:E,4,0)</f>
        <v>dcsm-EF_BUS_TLM_MODE_5</v>
      </c>
      <c r="L36" s="2">
        <f>VLOOKUP(G36,List!B:G,6,0)</f>
        <v>2</v>
      </c>
      <c r="P36" t="s">
        <v>360</v>
      </c>
      <c r="Q36" t="s">
        <v>256</v>
      </c>
      <c r="U36" t="str">
        <f t="shared" si="1"/>
        <v/>
      </c>
    </row>
    <row r="37" spans="1:21">
      <c r="C37" s="47">
        <f>D36</f>
        <v>44367.32309027778</v>
      </c>
      <c r="D37" s="47">
        <f>C38</f>
        <v>44367.864432870381</v>
      </c>
      <c r="E37" s="48" t="s">
        <v>189</v>
      </c>
      <c r="F37" s="49"/>
      <c r="G37" s="49"/>
      <c r="H37" s="50">
        <f>(D37-C37)*3600*24</f>
        <v>46772.00000078883</v>
      </c>
      <c r="I37" s="49">
        <f>H37/3600</f>
        <v>12.992222222441342</v>
      </c>
      <c r="K37" t="s">
        <v>307</v>
      </c>
      <c r="L37" s="2">
        <v>0</v>
      </c>
      <c r="P37" t="s">
        <v>361</v>
      </c>
      <c r="Q37">
        <v>46772</v>
      </c>
      <c r="U37" t="str">
        <f t="shared" si="1"/>
        <v>x</v>
      </c>
    </row>
    <row r="38" spans="1:21">
      <c r="C38" s="30">
        <f t="shared" ref="C38:C63" si="5">D38-H38/3600/24</f>
        <v>44367.864432870381</v>
      </c>
      <c r="D38" s="30">
        <f t="shared" ref="D38:D39" si="6">C39</f>
        <v>44367.86491898149</v>
      </c>
      <c r="E38" s="2"/>
      <c r="F38" s="33" t="s">
        <v>35</v>
      </c>
      <c r="G38" s="33" t="s">
        <v>36</v>
      </c>
      <c r="H38" s="2">
        <f>VLOOKUP(G38,List!B:C,2,0)</f>
        <v>42</v>
      </c>
      <c r="I38" s="33" t="s">
        <v>178</v>
      </c>
      <c r="K38" s="2" t="str">
        <f>VLOOKUP(G38,List!B:E,4,0)</f>
        <v>dcsm-EF_BUS_TLM_MODE_10</v>
      </c>
      <c r="L38" s="2">
        <f>VLOOKUP(G38,List!B:G,6,0)</f>
        <v>2</v>
      </c>
      <c r="P38" t="s">
        <v>360</v>
      </c>
      <c r="Q38" t="s">
        <v>257</v>
      </c>
      <c r="U38" t="str">
        <f t="shared" si="1"/>
        <v/>
      </c>
    </row>
    <row r="39" spans="1:21">
      <c r="C39" s="30">
        <f t="shared" si="5"/>
        <v>44367.86491898149</v>
      </c>
      <c r="D39" s="30">
        <f t="shared" si="6"/>
        <v>44367.867118055561</v>
      </c>
      <c r="E39" s="2"/>
      <c r="F39" s="76" t="s">
        <v>14</v>
      </c>
      <c r="G39" s="33" t="s">
        <v>15</v>
      </c>
      <c r="H39" s="2">
        <f>VLOOKUP(G39,List!B:C,2,0)</f>
        <v>190</v>
      </c>
      <c r="I39" s="33"/>
      <c r="K39" s="2" t="str">
        <f>VLOOKUP(G39,List!B:E,4,0)</f>
        <v>dcsm-EF_HEPE_HV_OFF_OBS_OFF</v>
      </c>
      <c r="L39" s="2">
        <f>VLOOKUP(G39,List!B:G,6,0)</f>
        <v>5</v>
      </c>
      <c r="P39" t="s">
        <v>360</v>
      </c>
      <c r="Q39" t="s">
        <v>258</v>
      </c>
      <c r="U39" t="str">
        <f t="shared" si="1"/>
        <v/>
      </c>
    </row>
    <row r="40" spans="1:21" ht="18.600000000000001" thickBot="1">
      <c r="C40" s="30">
        <f t="shared" si="5"/>
        <v>44367.867118055561</v>
      </c>
      <c r="D40" s="30">
        <f>C41</f>
        <v>44367.86922453704</v>
      </c>
      <c r="E40" s="2"/>
      <c r="F40" s="76"/>
      <c r="G40" s="56" t="s">
        <v>102</v>
      </c>
      <c r="H40" s="2">
        <f>VLOOKUP(G40,List!B:C,2,0)</f>
        <v>182</v>
      </c>
      <c r="I40" s="33"/>
      <c r="K40" s="2" t="str">
        <f>VLOOKUP(G40,List!B:E,4,0)</f>
        <v>dcsm-EF_MEA1_HV_OFF</v>
      </c>
      <c r="L40" s="2">
        <f>VLOOKUP(G40,List!B:G,6,0)</f>
        <v>10</v>
      </c>
      <c r="P40" t="s">
        <v>360</v>
      </c>
      <c r="Q40" t="s">
        <v>266</v>
      </c>
      <c r="U40" t="str">
        <f t="shared" si="1"/>
        <v/>
      </c>
    </row>
    <row r="41" spans="1:21" ht="18.600000000000001" thickBot="1">
      <c r="A41" s="35"/>
      <c r="B41" s="36"/>
      <c r="C41" s="37">
        <f>$C$6</f>
        <v>44367.86922453704</v>
      </c>
      <c r="D41" s="37">
        <f>C41+H41/3600/24</f>
        <v>44367.883113425931</v>
      </c>
      <c r="E41" s="38" t="str">
        <f>A6</f>
        <v># WOL#10</v>
      </c>
      <c r="F41" s="39" t="s">
        <v>308</v>
      </c>
      <c r="G41" s="40">
        <f>(C42-D40)*24*3600</f>
        <v>1800.0000002095476</v>
      </c>
      <c r="H41" s="41">
        <v>1200</v>
      </c>
      <c r="I41" s="42"/>
      <c r="K41" t="e">
        <f>+IF(G41="","",IF(VLOOKUP(G41,List!B:D,3,FALSE)=0,"",VLOOKUP(G41,List!B:D,3,FALSE)))</f>
        <v>#N/A</v>
      </c>
      <c r="L41" s="2">
        <v>0</v>
      </c>
      <c r="P41" t="s">
        <v>361</v>
      </c>
      <c r="Q41">
        <v>1800</v>
      </c>
      <c r="U41" t="e">
        <f t="shared" si="1"/>
        <v>#N/A</v>
      </c>
    </row>
    <row r="42" spans="1:21">
      <c r="C42" s="43">
        <f>D41+10/60/24</f>
        <v>44367.890057870376</v>
      </c>
      <c r="D42" s="31">
        <f>C42+H42/3600/24</f>
        <v>44367.909756944449</v>
      </c>
      <c r="E42" s="44"/>
      <c r="F42" s="74" t="s">
        <v>9</v>
      </c>
      <c r="G42" s="2" t="s">
        <v>93</v>
      </c>
      <c r="H42" s="2">
        <f>VLOOKUP(G42,List!B:C,2,0)</f>
        <v>1702</v>
      </c>
      <c r="I42" s="45"/>
      <c r="K42" s="2" t="str">
        <f>VLOOKUP(G42,List!B:E,4,0)</f>
        <v>dcsm-EF_MEA1_HV_ON</v>
      </c>
      <c r="L42" s="2">
        <f>VLOOKUP(G42,List!B:G,6,0)</f>
        <v>27</v>
      </c>
      <c r="P42" t="s">
        <v>360</v>
      </c>
      <c r="Q42" t="s">
        <v>244</v>
      </c>
      <c r="U42" t="str">
        <f t="shared" si="1"/>
        <v/>
      </c>
    </row>
    <row r="43" spans="1:21">
      <c r="C43" s="30">
        <f>D42</f>
        <v>44367.909756944449</v>
      </c>
      <c r="D43" s="30">
        <f>C43+H43/3600/24</f>
        <v>44367.912881944452</v>
      </c>
      <c r="E43" s="2"/>
      <c r="F43" s="75"/>
      <c r="G43" s="46" t="s">
        <v>12</v>
      </c>
      <c r="H43" s="2">
        <f>VLOOKUP(G43,List!B:C,2,0)</f>
        <v>270</v>
      </c>
      <c r="I43" s="33"/>
      <c r="K43" s="2" t="str">
        <f>VLOOKUP(G43,List!B:E,4,0)</f>
        <v>dcsm-EF_HEPE_HV_ON_OBS_START</v>
      </c>
      <c r="L43" s="2">
        <f>VLOOKUP(G43,List!B:G,6,0)</f>
        <v>6</v>
      </c>
      <c r="P43" t="s">
        <v>360</v>
      </c>
      <c r="Q43" t="s">
        <v>255</v>
      </c>
      <c r="U43" t="str">
        <f t="shared" si="1"/>
        <v/>
      </c>
    </row>
    <row r="44" spans="1:21">
      <c r="C44" s="30">
        <f>D43</f>
        <v>44367.912881944452</v>
      </c>
      <c r="D44" s="30">
        <f>C44+H44/3600/24</f>
        <v>44367.913368055561</v>
      </c>
      <c r="E44" s="2"/>
      <c r="F44" s="33" t="s">
        <v>33</v>
      </c>
      <c r="G44" s="33" t="s">
        <v>34</v>
      </c>
      <c r="H44" s="2">
        <f>VLOOKUP(G44,List!B:C,2,0)</f>
        <v>42</v>
      </c>
      <c r="I44" s="33" t="s">
        <v>179</v>
      </c>
      <c r="K44" s="2" t="str">
        <f>VLOOKUP(G44,List!B:E,4,0)</f>
        <v>dcsm-EF_BUS_TLM_MODE_5</v>
      </c>
      <c r="L44" s="2">
        <f>VLOOKUP(G44,List!B:G,6,0)</f>
        <v>2</v>
      </c>
      <c r="P44" t="s">
        <v>360</v>
      </c>
      <c r="Q44" t="s">
        <v>256</v>
      </c>
      <c r="U44" t="str">
        <f t="shared" si="1"/>
        <v/>
      </c>
    </row>
    <row r="45" spans="1:21">
      <c r="C45" s="47">
        <f>D44</f>
        <v>44367.913368055561</v>
      </c>
      <c r="D45" s="47">
        <f>C46</f>
        <v>44368.201527777783</v>
      </c>
      <c r="E45" s="48" t="s">
        <v>303</v>
      </c>
      <c r="F45" s="49"/>
      <c r="G45" s="49"/>
      <c r="H45" s="50">
        <f>(D45-C45)*3600*24</f>
        <v>24896.999999997206</v>
      </c>
      <c r="I45" s="49">
        <f>H45/3600</f>
        <v>6.9158333333325572</v>
      </c>
      <c r="K45" t="s">
        <v>307</v>
      </c>
      <c r="L45" s="2">
        <v>0</v>
      </c>
      <c r="P45" t="s">
        <v>361</v>
      </c>
      <c r="Q45">
        <v>24897</v>
      </c>
      <c r="U45" t="str">
        <f t="shared" si="1"/>
        <v>x</v>
      </c>
    </row>
    <row r="46" spans="1:21">
      <c r="C46" s="30">
        <f t="shared" si="5"/>
        <v>44368.201527777783</v>
      </c>
      <c r="D46" s="30">
        <f t="shared" ref="D46:D62" si="7">C47</f>
        <v>44368.202013888891</v>
      </c>
      <c r="E46" s="2"/>
      <c r="F46" s="33" t="s">
        <v>35</v>
      </c>
      <c r="G46" s="33" t="s">
        <v>36</v>
      </c>
      <c r="H46" s="2">
        <f>VLOOKUP(G46,List!B:C,2,0)</f>
        <v>42</v>
      </c>
      <c r="I46" s="33" t="s">
        <v>178</v>
      </c>
      <c r="K46" s="2" t="str">
        <f>VLOOKUP(G46,List!B:E,4,0)</f>
        <v>dcsm-EF_BUS_TLM_MODE_10</v>
      </c>
      <c r="L46" s="2">
        <f>VLOOKUP(G46,List!B:G,6,0)</f>
        <v>2</v>
      </c>
      <c r="P46" t="s">
        <v>360</v>
      </c>
      <c r="Q46" t="s">
        <v>257</v>
      </c>
      <c r="U46" t="str">
        <f t="shared" si="1"/>
        <v/>
      </c>
    </row>
    <row r="47" spans="1:21">
      <c r="C47" s="30">
        <f t="shared" ref="C47:C48" si="8">D47-H47/3600/24</f>
        <v>44368.202013888891</v>
      </c>
      <c r="D47" s="30">
        <f t="shared" si="7"/>
        <v>44368.204212962963</v>
      </c>
      <c r="E47" s="2"/>
      <c r="F47" s="76" t="s">
        <v>14</v>
      </c>
      <c r="G47" s="33" t="s">
        <v>15</v>
      </c>
      <c r="H47" s="2">
        <f>VLOOKUP(G47,List!B:C,2,0)</f>
        <v>190</v>
      </c>
      <c r="I47" s="33"/>
      <c r="K47" s="2" t="str">
        <f>VLOOKUP(G47,List!B:E,4,0)</f>
        <v>dcsm-EF_HEPE_HV_OFF_OBS_OFF</v>
      </c>
      <c r="L47" s="2">
        <f>VLOOKUP(G47,List!B:G,6,0)</f>
        <v>5</v>
      </c>
      <c r="P47" t="s">
        <v>360</v>
      </c>
      <c r="Q47" t="s">
        <v>258</v>
      </c>
      <c r="U47" t="str">
        <f t="shared" si="1"/>
        <v/>
      </c>
    </row>
    <row r="48" spans="1:21" ht="18.600000000000001" thickBot="1">
      <c r="C48" s="30">
        <f t="shared" si="8"/>
        <v>44368.204212962963</v>
      </c>
      <c r="D48" s="30">
        <f>C49</f>
        <v>44368.206319444442</v>
      </c>
      <c r="E48" s="2"/>
      <c r="F48" s="76"/>
      <c r="G48" s="56" t="s">
        <v>102</v>
      </c>
      <c r="H48" s="2">
        <f>VLOOKUP(G48,List!B:C,2,0)</f>
        <v>182</v>
      </c>
      <c r="I48" s="33"/>
      <c r="K48" s="2" t="str">
        <f>VLOOKUP(G48,List!B:E,4,0)</f>
        <v>dcsm-EF_MEA1_HV_OFF</v>
      </c>
      <c r="L48" s="2">
        <f>VLOOKUP(G48,List!B:G,6,0)</f>
        <v>10</v>
      </c>
      <c r="P48" t="s">
        <v>360</v>
      </c>
      <c r="Q48" t="s">
        <v>266</v>
      </c>
      <c r="U48" t="str">
        <f t="shared" si="1"/>
        <v/>
      </c>
    </row>
    <row r="49" spans="1:21" ht="18.600000000000001" thickBot="1">
      <c r="A49" s="35"/>
      <c r="B49" s="36"/>
      <c r="C49" s="37">
        <f>$C$7</f>
        <v>44368.206319444442</v>
      </c>
      <c r="D49" s="37">
        <f>C49+H49/3600/24</f>
        <v>44368.220208333332</v>
      </c>
      <c r="E49" s="38" t="str">
        <f>A7</f>
        <v># WOL#11</v>
      </c>
      <c r="F49" s="39" t="s">
        <v>308</v>
      </c>
      <c r="G49" s="40">
        <f>(C50-D48)*24*3600</f>
        <v>1800.0000002095476</v>
      </c>
      <c r="H49" s="41">
        <v>1200</v>
      </c>
      <c r="I49" s="42"/>
      <c r="K49" t="e">
        <f>+IF(G49="","",IF(VLOOKUP(G49,List!B:D,3,FALSE)=0,"",VLOOKUP(G49,List!B:D,3,FALSE)))</f>
        <v>#N/A</v>
      </c>
      <c r="L49" s="2">
        <v>0</v>
      </c>
      <c r="P49" t="s">
        <v>361</v>
      </c>
      <c r="Q49">
        <v>1800</v>
      </c>
      <c r="U49" t="e">
        <f t="shared" si="1"/>
        <v>#N/A</v>
      </c>
    </row>
    <row r="50" spans="1:21">
      <c r="C50" s="43">
        <f>D49+10/60/24</f>
        <v>44368.227152777778</v>
      </c>
      <c r="D50" s="31">
        <f>C50+H50/3600/24</f>
        <v>44368.246851851851</v>
      </c>
      <c r="E50" s="44"/>
      <c r="F50" s="74" t="s">
        <v>9</v>
      </c>
      <c r="G50" s="2" t="s">
        <v>93</v>
      </c>
      <c r="H50" s="2">
        <f>VLOOKUP(G50,List!B:C,2,0)</f>
        <v>1702</v>
      </c>
      <c r="I50" s="45"/>
      <c r="K50" s="2" t="str">
        <f>VLOOKUP(G50,List!B:E,4,0)</f>
        <v>dcsm-EF_MEA1_HV_ON</v>
      </c>
      <c r="L50" s="2">
        <f>VLOOKUP(G50,List!B:G,6,0)</f>
        <v>27</v>
      </c>
      <c r="P50" t="s">
        <v>360</v>
      </c>
      <c r="Q50" t="s">
        <v>244</v>
      </c>
      <c r="U50" t="str">
        <f t="shared" si="1"/>
        <v/>
      </c>
    </row>
    <row r="51" spans="1:21">
      <c r="C51" s="30">
        <f>D50</f>
        <v>44368.246851851851</v>
      </c>
      <c r="D51" s="30">
        <f>C51+H51/3600/24</f>
        <v>44368.249976851854</v>
      </c>
      <c r="E51" s="2"/>
      <c r="F51" s="75"/>
      <c r="G51" s="46" t="s">
        <v>12</v>
      </c>
      <c r="H51" s="2">
        <f>VLOOKUP(G51,List!B:C,2,0)</f>
        <v>270</v>
      </c>
      <c r="I51" s="33"/>
      <c r="K51" s="2" t="str">
        <f>VLOOKUP(G51,List!B:E,4,0)</f>
        <v>dcsm-EF_HEPE_HV_ON_OBS_START</v>
      </c>
      <c r="L51" s="2">
        <f>VLOOKUP(G51,List!B:G,6,0)</f>
        <v>6</v>
      </c>
      <c r="P51" t="s">
        <v>360</v>
      </c>
      <c r="Q51" t="s">
        <v>255</v>
      </c>
      <c r="U51" t="str">
        <f t="shared" si="1"/>
        <v/>
      </c>
    </row>
    <row r="52" spans="1:21">
      <c r="C52" s="30">
        <f>D51</f>
        <v>44368.249976851854</v>
      </c>
      <c r="D52" s="30">
        <f>C52+H52/3600/24</f>
        <v>44368.250462962962</v>
      </c>
      <c r="E52" s="2"/>
      <c r="F52" s="33" t="s">
        <v>33</v>
      </c>
      <c r="G52" s="33" t="s">
        <v>34</v>
      </c>
      <c r="H52" s="2">
        <f>VLOOKUP(G52,List!B:C,2,0)</f>
        <v>42</v>
      </c>
      <c r="I52" s="33" t="s">
        <v>179</v>
      </c>
      <c r="K52" s="2" t="str">
        <f>VLOOKUP(G52,List!B:E,4,0)</f>
        <v>dcsm-EF_BUS_TLM_MODE_5</v>
      </c>
      <c r="L52" s="2">
        <f>VLOOKUP(G52,List!B:G,6,0)</f>
        <v>2</v>
      </c>
      <c r="P52" t="s">
        <v>360</v>
      </c>
      <c r="Q52" t="s">
        <v>256</v>
      </c>
      <c r="U52" t="str">
        <f t="shared" si="1"/>
        <v/>
      </c>
    </row>
    <row r="53" spans="1:21">
      <c r="C53" s="47">
        <f>D52</f>
        <v>44368.250462962962</v>
      </c>
      <c r="D53" s="47">
        <f>C54</f>
        <v>44368.985162037039</v>
      </c>
      <c r="E53" s="48" t="s">
        <v>304</v>
      </c>
      <c r="F53" s="49"/>
      <c r="G53" s="49"/>
      <c r="H53" s="50">
        <f>(D53-C53)*3600*24</f>
        <v>63478.000000258908</v>
      </c>
      <c r="I53" s="49">
        <f>H53/3600</f>
        <v>17.632777777849697</v>
      </c>
      <c r="K53" t="s">
        <v>307</v>
      </c>
      <c r="L53" s="2">
        <v>0</v>
      </c>
      <c r="P53" t="s">
        <v>361</v>
      </c>
      <c r="Q53">
        <v>63478</v>
      </c>
      <c r="U53" t="str">
        <f t="shared" si="1"/>
        <v>x</v>
      </c>
    </row>
    <row r="54" spans="1:21">
      <c r="C54" s="30">
        <f t="shared" ref="C54:C56" si="9">D54-H54/3600/24</f>
        <v>44368.985162037039</v>
      </c>
      <c r="D54" s="30">
        <f t="shared" ref="D54:D55" si="10">C55</f>
        <v>44368.985648148147</v>
      </c>
      <c r="E54" s="2"/>
      <c r="F54" s="33" t="s">
        <v>35</v>
      </c>
      <c r="G54" s="33" t="s">
        <v>36</v>
      </c>
      <c r="H54" s="2">
        <f>VLOOKUP(G54,List!B:C,2,0)</f>
        <v>42</v>
      </c>
      <c r="I54" s="33" t="s">
        <v>178</v>
      </c>
      <c r="K54" s="2" t="str">
        <f>VLOOKUP(G54,List!B:E,4,0)</f>
        <v>dcsm-EF_BUS_TLM_MODE_10</v>
      </c>
      <c r="L54" s="2">
        <f>VLOOKUP(G54,List!B:G,6,0)</f>
        <v>2</v>
      </c>
      <c r="P54" t="s">
        <v>360</v>
      </c>
      <c r="Q54" t="s">
        <v>257</v>
      </c>
      <c r="U54" t="str">
        <f t="shared" si="1"/>
        <v/>
      </c>
    </row>
    <row r="55" spans="1:21">
      <c r="C55" s="30">
        <f t="shared" si="9"/>
        <v>44368.985648148147</v>
      </c>
      <c r="D55" s="30">
        <f t="shared" si="10"/>
        <v>44368.987847222219</v>
      </c>
      <c r="E55" s="2"/>
      <c r="F55" s="76" t="s">
        <v>14</v>
      </c>
      <c r="G55" s="33" t="s">
        <v>15</v>
      </c>
      <c r="H55" s="2">
        <f>VLOOKUP(G55,List!B:C,2,0)</f>
        <v>190</v>
      </c>
      <c r="I55" s="33"/>
      <c r="K55" s="2" t="str">
        <f>VLOOKUP(G55,List!B:E,4,0)</f>
        <v>dcsm-EF_HEPE_HV_OFF_OBS_OFF</v>
      </c>
      <c r="L55" s="2">
        <f>VLOOKUP(G55,List!B:G,6,0)</f>
        <v>5</v>
      </c>
      <c r="P55" t="s">
        <v>360</v>
      </c>
      <c r="Q55" t="s">
        <v>258</v>
      </c>
      <c r="U55" t="str">
        <f t="shared" si="1"/>
        <v/>
      </c>
    </row>
    <row r="56" spans="1:21">
      <c r="C56" s="30">
        <f t="shared" si="9"/>
        <v>44368.987847222219</v>
      </c>
      <c r="D56" s="30">
        <f t="shared" si="7"/>
        <v>44368.99</v>
      </c>
      <c r="E56" s="2"/>
      <c r="F56" s="76"/>
      <c r="G56" s="51" t="s">
        <v>94</v>
      </c>
      <c r="H56" s="2">
        <f>VLOOKUP(G56,List!B:C,2,0)</f>
        <v>186</v>
      </c>
      <c r="I56" s="33"/>
      <c r="K56" s="2" t="str">
        <f>VLOOKUP(G56,List!B:E,4,0)</f>
        <v>dcsm-EF_MEA1_HV_SCAN_OFF</v>
      </c>
      <c r="L56" s="2">
        <f>VLOOKUP(G56,List!B:G,6,0)</f>
        <v>12</v>
      </c>
      <c r="P56" t="s">
        <v>360</v>
      </c>
      <c r="Q56" t="s">
        <v>264</v>
      </c>
      <c r="U56" t="str">
        <f t="shared" si="1"/>
        <v/>
      </c>
    </row>
    <row r="57" spans="1:21">
      <c r="A57" s="52"/>
      <c r="B57" s="53"/>
      <c r="C57" s="30">
        <f t="shared" si="5"/>
        <v>44368.99</v>
      </c>
      <c r="D57" s="30">
        <f t="shared" si="7"/>
        <v>44368.990810185183</v>
      </c>
      <c r="E57" s="2"/>
      <c r="F57" s="77" t="s">
        <v>182</v>
      </c>
      <c r="G57" s="33" t="s">
        <v>20</v>
      </c>
      <c r="H57" s="2">
        <f>VLOOKUP(G57,List!B:C,2,0)</f>
        <v>70</v>
      </c>
      <c r="I57" s="55"/>
      <c r="K57" s="2" t="str">
        <f>VLOOKUP(G57,List!B:E,4,0)</f>
        <v>dcsm-EF_HEPE_OFF_STOP</v>
      </c>
      <c r="L57" s="2">
        <f>VLOOKUP(G57,List!B:G,6,0)</f>
        <v>4</v>
      </c>
      <c r="P57" t="s">
        <v>360</v>
      </c>
      <c r="Q57" t="s">
        <v>267</v>
      </c>
      <c r="U57" t="str">
        <f t="shared" si="1"/>
        <v/>
      </c>
    </row>
    <row r="58" spans="1:21">
      <c r="A58" s="52"/>
      <c r="B58" s="53"/>
      <c r="C58" s="30">
        <f t="shared" si="5"/>
        <v>44368.990810185183</v>
      </c>
      <c r="D58" s="30">
        <f t="shared" si="7"/>
        <v>44368.992662037039</v>
      </c>
      <c r="E58" s="2"/>
      <c r="F58" s="78"/>
      <c r="G58" s="33" t="s">
        <v>95</v>
      </c>
      <c r="H58" s="2">
        <f>VLOOKUP(G58,List!B:C,2,0)</f>
        <v>160</v>
      </c>
      <c r="I58" s="55"/>
      <c r="K58" s="2" t="str">
        <f>VLOOKUP(G58,List!B:E,4,0)</f>
        <v>dcsm-EF_MEA1_OFF</v>
      </c>
      <c r="L58" s="2">
        <f>VLOOKUP(G58,List!B:G,6,0)</f>
        <v>4</v>
      </c>
      <c r="P58" t="s">
        <v>360</v>
      </c>
      <c r="Q58" t="s">
        <v>271</v>
      </c>
      <c r="U58" t="str">
        <f t="shared" si="1"/>
        <v/>
      </c>
    </row>
    <row r="59" spans="1:21">
      <c r="A59" s="52"/>
      <c r="B59" s="53"/>
      <c r="C59" s="30">
        <f t="shared" si="5"/>
        <v>44368.992662037039</v>
      </c>
      <c r="D59" s="30">
        <f t="shared" si="7"/>
        <v>44368.992754629631</v>
      </c>
      <c r="E59" s="2"/>
      <c r="F59" s="78"/>
      <c r="G59" s="33" t="s">
        <v>24</v>
      </c>
      <c r="H59" s="2">
        <f>VLOOKUP(G59,List!B:C,2,0)</f>
        <v>8</v>
      </c>
      <c r="I59" s="55"/>
      <c r="K59" s="2" t="str">
        <f>VLOOKUP(G59,List!B:E,4,0)</f>
        <v>dcsm-EF_MGF_OFF</v>
      </c>
      <c r="L59" s="2">
        <f>VLOOKUP(G59,List!B:G,6,0)</f>
        <v>1</v>
      </c>
      <c r="P59" t="s">
        <v>360</v>
      </c>
      <c r="Q59" t="s">
        <v>272</v>
      </c>
      <c r="U59" t="str">
        <f t="shared" si="1"/>
        <v/>
      </c>
    </row>
    <row r="60" spans="1:21">
      <c r="A60" s="52"/>
      <c r="B60" s="53"/>
      <c r="C60" s="30">
        <f t="shared" ref="C60" si="11">D60-H60/3600/24</f>
        <v>44368.992754629631</v>
      </c>
      <c r="D60" s="30">
        <f t="shared" si="7"/>
        <v>44368.993217592593</v>
      </c>
      <c r="E60" s="2"/>
      <c r="F60" s="75"/>
      <c r="G60" s="33" t="s">
        <v>38</v>
      </c>
      <c r="H60" s="2">
        <f>VLOOKUP(G60,List!B:C,2,0)</f>
        <v>40</v>
      </c>
      <c r="I60" s="55"/>
      <c r="K60" s="2" t="str">
        <f>VLOOKUP(G60,List!B:E,4,0)</f>
        <v>dcsm-EF_PME_OFF</v>
      </c>
      <c r="L60" s="2">
        <f>VLOOKUP(G60,List!B:G,6,0)</f>
        <v>1</v>
      </c>
      <c r="P60" t="s">
        <v>360</v>
      </c>
      <c r="Q60" t="s">
        <v>274</v>
      </c>
      <c r="U60" t="str">
        <f t="shared" si="1"/>
        <v/>
      </c>
    </row>
    <row r="61" spans="1:21">
      <c r="C61" s="30">
        <f t="shared" si="5"/>
        <v>44368.993217592593</v>
      </c>
      <c r="D61" s="30">
        <f t="shared" si="7"/>
        <v>44368.994606481479</v>
      </c>
      <c r="E61" s="2"/>
      <c r="F61" s="33" t="s">
        <v>27</v>
      </c>
      <c r="G61" s="60" t="s">
        <v>142</v>
      </c>
      <c r="H61" s="2">
        <f>VLOOKUP(G61,List!B:C,2,0)</f>
        <v>120</v>
      </c>
      <c r="I61" s="33"/>
      <c r="K61" s="2" t="str">
        <f>VLOOKUP(G61,List!B:E,4,0)</f>
        <v>dcsm-EF_MDP_POWEROFF</v>
      </c>
      <c r="L61" s="2">
        <f>VLOOKUP(G61,List!B:G,6,0)</f>
        <v>3</v>
      </c>
      <c r="P61" t="s">
        <v>360</v>
      </c>
      <c r="Q61" t="s">
        <v>225</v>
      </c>
      <c r="U61" t="str">
        <f t="shared" si="1"/>
        <v/>
      </c>
    </row>
    <row r="62" spans="1:21">
      <c r="C62" s="30">
        <f t="shared" si="5"/>
        <v>44368.994606481479</v>
      </c>
      <c r="D62" s="30">
        <f t="shared" si="7"/>
        <v>44368.997453703705</v>
      </c>
      <c r="E62" s="2"/>
      <c r="F62" s="2" t="s">
        <v>183</v>
      </c>
      <c r="G62" s="61" t="s">
        <v>105</v>
      </c>
      <c r="H62" s="2">
        <f>VLOOKUP(G62,List!B:C,2,0)</f>
        <v>246</v>
      </c>
      <c r="I62" s="33"/>
      <c r="K62" s="2" t="str">
        <f>VLOOKUP(G62,List!B:E,4,0)</f>
        <v>dcsm-MC_ENA_MDP</v>
      </c>
      <c r="L62" s="2">
        <f>VLOOKUP(G62,List!B:G,6,0)</f>
        <v>21</v>
      </c>
      <c r="P62" t="s">
        <v>360</v>
      </c>
      <c r="Q62" t="s">
        <v>278</v>
      </c>
      <c r="U62" t="str">
        <f t="shared" si="1"/>
        <v/>
      </c>
    </row>
    <row r="63" spans="1:21" ht="18.600000000000001" thickBot="1">
      <c r="C63" s="30">
        <f t="shared" si="5"/>
        <v>44368.997453703705</v>
      </c>
      <c r="D63" s="30">
        <v>44369</v>
      </c>
      <c r="E63" s="2"/>
      <c r="F63" s="46" t="s">
        <v>29</v>
      </c>
      <c r="G63" t="s">
        <v>144</v>
      </c>
      <c r="H63" s="2">
        <f>VLOOKUP(G63,List!B:C,2,0)</f>
        <v>220</v>
      </c>
      <c r="I63" s="33"/>
      <c r="K63" s="2" t="str">
        <f>VLOOKUP(G63,List!B:E,4,0)</f>
        <v>dcsm-EF_BUS_MONI_OFF</v>
      </c>
      <c r="L63" s="2">
        <f>VLOOKUP(G63,List!B:G,6,0)</f>
        <v>5</v>
      </c>
      <c r="P63" t="s">
        <v>360</v>
      </c>
      <c r="Q63" t="s">
        <v>227</v>
      </c>
      <c r="U63" t="str">
        <f t="shared" si="1"/>
        <v/>
      </c>
    </row>
    <row r="64" spans="1:21" ht="18.600000000000001" thickBot="1">
      <c r="A64" s="35"/>
      <c r="B64" s="36"/>
      <c r="C64" s="37">
        <f>$C$8</f>
        <v>44369.235266203701</v>
      </c>
      <c r="D64" s="37">
        <f>C64+H64/3600/24</f>
        <v>44369.249155092592</v>
      </c>
      <c r="E64" s="38" t="str">
        <f>A8</f>
        <v># WOL#12</v>
      </c>
      <c r="F64" s="39"/>
      <c r="G64" s="39" t="e">
        <f>(#REF!-#REF!)*24*3600</f>
        <v>#REF!</v>
      </c>
      <c r="H64" s="41">
        <v>1200</v>
      </c>
      <c r="I64" s="42"/>
      <c r="K64" s="62" t="e">
        <f>+IF(G64="","",IF(VLOOKUP(G64,List!B:D,3,FALSE)=0,"",VLOOKUP(G64,List!B:D,3,FALSE)))</f>
        <v>#REF!</v>
      </c>
      <c r="L64" s="2">
        <v>0</v>
      </c>
    </row>
  </sheetData>
  <mergeCells count="15">
    <mergeCell ref="F39:F40"/>
    <mergeCell ref="F34:F35"/>
    <mergeCell ref="F57:F60"/>
    <mergeCell ref="A9:B9"/>
    <mergeCell ref="C9:D9"/>
    <mergeCell ref="F14:F17"/>
    <mergeCell ref="F26:F27"/>
    <mergeCell ref="F31:F32"/>
    <mergeCell ref="F11:F12"/>
    <mergeCell ref="F18:F19"/>
    <mergeCell ref="F23:F24"/>
    <mergeCell ref="F42:F43"/>
    <mergeCell ref="F47:F48"/>
    <mergeCell ref="F50:F51"/>
    <mergeCell ref="F55:F56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U54"/>
  <sheetViews>
    <sheetView zoomScaleNormal="100" workbookViewId="0">
      <pane xSplit="4" ySplit="8" topLeftCell="E42" activePane="bottomRight" state="frozen"/>
      <selection activeCell="C12" sqref="C12"/>
      <selection pane="topRight" activeCell="C12" sqref="C12"/>
      <selection pane="bottomLeft" activeCell="C12" sqref="C12"/>
      <selection pane="bottomRight" activeCell="F55" sqref="F55"/>
    </sheetView>
  </sheetViews>
  <sheetFormatPr defaultRowHeight="18"/>
  <cols>
    <col min="3" max="4" width="23.19921875" style="25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</cols>
  <sheetData>
    <row r="1" spans="1:21" ht="18.600000000000001" thickBot="1">
      <c r="A1" t="s">
        <v>161</v>
      </c>
      <c r="C1" s="9">
        <v>44372</v>
      </c>
      <c r="D1" s="25" t="s">
        <v>162</v>
      </c>
      <c r="L1" s="26" t="s">
        <v>163</v>
      </c>
    </row>
    <row r="2" spans="1:21" ht="18.600000000000001" thickBot="1">
      <c r="A2" t="s">
        <v>301</v>
      </c>
      <c r="C2" s="27">
        <f>'wheel offloading'!D33</f>
        <v>44372.877928240741</v>
      </c>
      <c r="L2" s="26">
        <f>+L7*2.5</f>
        <v>787.5</v>
      </c>
    </row>
    <row r="3" spans="1:21" ht="18.600000000000001" thickBot="1">
      <c r="A3" t="s">
        <v>362</v>
      </c>
      <c r="C3" s="27">
        <f>'wheel offloading'!D35</f>
        <v>44373.552569444444</v>
      </c>
      <c r="L3" s="26" t="s">
        <v>166</v>
      </c>
    </row>
    <row r="4" spans="1:21" ht="18.600000000000001" thickBot="1">
      <c r="A4" t="s">
        <v>363</v>
      </c>
      <c r="C4" s="27">
        <f>'wheel offloading'!D37</f>
        <v>44374.320613425924</v>
      </c>
      <c r="L4" s="26"/>
    </row>
    <row r="5" spans="1:21">
      <c r="A5" t="s">
        <v>364</v>
      </c>
      <c r="C5" s="63">
        <f>'wheel offloading'!D39</f>
        <v>44375.260810185187</v>
      </c>
      <c r="L5" s="26"/>
    </row>
    <row r="6" spans="1:21" hidden="1">
      <c r="A6" t="s">
        <v>214</v>
      </c>
      <c r="C6" s="28">
        <f>'wheel offloading'!D21</f>
        <v>44367.86922453704</v>
      </c>
      <c r="L6" s="26"/>
    </row>
    <row r="7" spans="1:21">
      <c r="A7" s="73" t="s">
        <v>170</v>
      </c>
      <c r="B7" s="73"/>
      <c r="C7" s="73" t="s">
        <v>171</v>
      </c>
      <c r="D7" s="73"/>
      <c r="L7" s="26">
        <f>+SUM(L9:L54)</f>
        <v>315</v>
      </c>
    </row>
    <row r="8" spans="1:21">
      <c r="A8" s="29" t="s">
        <v>172</v>
      </c>
      <c r="B8" s="29" t="s">
        <v>173</v>
      </c>
      <c r="C8" s="29" t="s">
        <v>172</v>
      </c>
      <c r="D8" s="29" t="s">
        <v>173</v>
      </c>
      <c r="E8" s="29" t="s">
        <v>174</v>
      </c>
      <c r="F8" s="29" t="s">
        <v>175</v>
      </c>
      <c r="G8" s="29" t="s">
        <v>176</v>
      </c>
      <c r="H8" s="29" t="s">
        <v>37</v>
      </c>
      <c r="I8" s="29"/>
      <c r="L8" s="26" t="s">
        <v>177</v>
      </c>
      <c r="N8" t="s">
        <v>177</v>
      </c>
    </row>
    <row r="9" spans="1:21">
      <c r="C9" s="30">
        <f>C1</f>
        <v>44372</v>
      </c>
      <c r="D9" s="31">
        <f t="shared" ref="D9:D26" si="0">C9+H9/3600/24</f>
        <v>44372.005891203706</v>
      </c>
      <c r="E9" s="2"/>
      <c r="F9" s="2" t="s">
        <v>31</v>
      </c>
      <c r="G9" t="s">
        <v>129</v>
      </c>
      <c r="H9" s="2">
        <f>VLOOKUP(G9,List!B:C,2,0)</f>
        <v>509</v>
      </c>
      <c r="I9" s="2"/>
      <c r="K9" s="2" t="str">
        <f>VLOOKUP(G9,List!B:E,4,0)</f>
        <v>dcsm-EF_MDP_ON</v>
      </c>
      <c r="L9" s="2">
        <f>VLOOKUP(G9,List!B:G,6,0)</f>
        <v>11</v>
      </c>
      <c r="P9" t="s">
        <v>360</v>
      </c>
      <c r="Q9" t="s">
        <v>240</v>
      </c>
      <c r="U9" t="str">
        <f>+IF(K9=Q9,"","x")</f>
        <v/>
      </c>
    </row>
    <row r="10" spans="1:21">
      <c r="C10" s="30">
        <f>D9</f>
        <v>44372.005891203706</v>
      </c>
      <c r="D10" s="31">
        <f t="shared" si="0"/>
        <v>44372.006377314814</v>
      </c>
      <c r="E10" s="2"/>
      <c r="F10" s="2"/>
      <c r="G10" s="2" t="s">
        <v>41</v>
      </c>
      <c r="H10" s="2">
        <f>VLOOKUP(G10,List!B:C,2,0)</f>
        <v>42</v>
      </c>
      <c r="I10" s="2"/>
      <c r="K10" s="2" t="str">
        <f>VLOOKUP(G10,List!B:E,4,0)</f>
        <v>dcsm-EF_MDP_CRUISE_SET</v>
      </c>
      <c r="L10" s="2">
        <f>VLOOKUP(G10,List!B:G,6,0)</f>
        <v>2</v>
      </c>
      <c r="P10" t="s">
        <v>360</v>
      </c>
      <c r="Q10" t="s">
        <v>241</v>
      </c>
      <c r="U10" t="str">
        <f t="shared" ref="U10:U53" si="1">+IF(K10=Q10,"","x")</f>
        <v/>
      </c>
    </row>
    <row r="11" spans="1:21">
      <c r="C11" s="30">
        <f>D10</f>
        <v>44372.006377314814</v>
      </c>
      <c r="D11" s="31">
        <f t="shared" si="0"/>
        <v>44372.006863425922</v>
      </c>
      <c r="E11" s="2"/>
      <c r="F11" s="33" t="s">
        <v>35</v>
      </c>
      <c r="G11" s="33" t="s">
        <v>36</v>
      </c>
      <c r="H11" s="2">
        <f>VLOOKUP(G11,List!B:C,2,0)</f>
        <v>42</v>
      </c>
      <c r="I11" s="33" t="s">
        <v>178</v>
      </c>
      <c r="K11" s="2" t="str">
        <f>VLOOKUP(G11,List!B:E,4,0)</f>
        <v>dcsm-EF_BUS_TLM_MODE_10</v>
      </c>
      <c r="L11" s="2">
        <f>VLOOKUP(G11,List!B:G,6,0)</f>
        <v>2</v>
      </c>
      <c r="P11" t="s">
        <v>360</v>
      </c>
      <c r="Q11" t="s">
        <v>257</v>
      </c>
      <c r="U11" t="str">
        <f t="shared" si="1"/>
        <v/>
      </c>
    </row>
    <row r="12" spans="1:21">
      <c r="C12" s="30">
        <f>D11</f>
        <v>44372.006863425922</v>
      </c>
      <c r="D12" s="31">
        <f t="shared" si="0"/>
        <v>44372.010243055549</v>
      </c>
      <c r="E12" s="2"/>
      <c r="F12" s="76" t="s">
        <v>8</v>
      </c>
      <c r="G12" s="2" t="s">
        <v>96</v>
      </c>
      <c r="H12" s="2">
        <f>VLOOKUP(G12,List!B:C,2,0)</f>
        <v>292</v>
      </c>
      <c r="I12" s="33"/>
      <c r="K12" s="2" t="str">
        <f>VLOOKUP(G12,List!B:E,4,0)</f>
        <v>dcsm-EF_MEA1_ON_SW</v>
      </c>
      <c r="L12" s="2">
        <f>VLOOKUP(G12,List!B:G,6,0)</f>
        <v>12</v>
      </c>
      <c r="P12" t="s">
        <v>360</v>
      </c>
      <c r="Q12" t="s">
        <v>234</v>
      </c>
      <c r="U12" t="str">
        <f t="shared" si="1"/>
        <v/>
      </c>
    </row>
    <row r="13" spans="1:21">
      <c r="C13" s="30">
        <f t="shared" ref="C13:C14" si="2">D10</f>
        <v>44372.006377314814</v>
      </c>
      <c r="D13" s="31">
        <f t="shared" ref="D13:D14" si="3">C13+H13/3600/24</f>
        <v>44372.020613425928</v>
      </c>
      <c r="E13" s="2"/>
      <c r="F13" s="76"/>
      <c r="G13" s="34" t="s">
        <v>4</v>
      </c>
      <c r="H13" s="2">
        <f>VLOOKUP(G13,List!B:C,2,0)</f>
        <v>1230</v>
      </c>
      <c r="I13" s="33"/>
      <c r="K13" s="2" t="str">
        <f>VLOOKUP(G13,List!B:E,4,0)</f>
        <v>dcsm-EF_HEP_ON_START_for_TL</v>
      </c>
      <c r="L13" s="2">
        <f>VLOOKUP(G13,List!B:G,6,0)</f>
        <v>34</v>
      </c>
      <c r="P13" t="s">
        <v>360</v>
      </c>
      <c r="Q13" t="s">
        <v>238</v>
      </c>
      <c r="U13" t="str">
        <f t="shared" si="1"/>
        <v/>
      </c>
    </row>
    <row r="14" spans="1:21">
      <c r="C14" s="30">
        <f t="shared" si="2"/>
        <v>44372.006863425922</v>
      </c>
      <c r="D14" s="31">
        <f t="shared" si="3"/>
        <v>44372.007789351846</v>
      </c>
      <c r="E14" s="2"/>
      <c r="F14" s="76"/>
      <c r="G14" s="33" t="s">
        <v>40</v>
      </c>
      <c r="H14" s="2">
        <f>VLOOKUP(G14,List!B:C,2,0)</f>
        <v>80</v>
      </c>
      <c r="I14" s="33"/>
      <c r="K14" s="2" t="str">
        <f>VLOOKUP(G14,List!B:E,4,0)</f>
        <v>dcsm-EF_PME_ON</v>
      </c>
      <c r="L14" s="2">
        <f>VLOOKUP(G14,List!B:G,6,0)</f>
        <v>2</v>
      </c>
      <c r="P14" t="s">
        <v>360</v>
      </c>
      <c r="Q14" t="s">
        <v>230</v>
      </c>
      <c r="U14" t="str">
        <f t="shared" si="1"/>
        <v/>
      </c>
    </row>
    <row r="15" spans="1:21">
      <c r="C15" s="30">
        <f>D12</f>
        <v>44372.010243055549</v>
      </c>
      <c r="D15" s="31">
        <f t="shared" si="0"/>
        <v>44372.010405092587</v>
      </c>
      <c r="E15" s="2"/>
      <c r="F15" s="76"/>
      <c r="G15" t="s">
        <v>6</v>
      </c>
      <c r="H15" s="2">
        <f>VLOOKUP(G15,List!B:C,2,0)</f>
        <v>14</v>
      </c>
      <c r="I15" s="33"/>
      <c r="K15" s="2" t="str">
        <f>VLOOKUP(G15,List!B:E,4,0)</f>
        <v>dcsm-EF_MGF_ON</v>
      </c>
      <c r="L15" s="2">
        <f>VLOOKUP(G15,List!B:G,6,0)</f>
        <v>3</v>
      </c>
      <c r="P15" t="s">
        <v>360</v>
      </c>
      <c r="Q15" t="s">
        <v>232</v>
      </c>
      <c r="U15" t="str">
        <f t="shared" si="1"/>
        <v/>
      </c>
    </row>
    <row r="16" spans="1:21">
      <c r="C16" s="30">
        <f>D15</f>
        <v>44372.010405092587</v>
      </c>
      <c r="D16" s="31">
        <f t="shared" si="0"/>
        <v>44372.030104166661</v>
      </c>
      <c r="E16" s="44"/>
      <c r="F16" s="78" t="s">
        <v>9</v>
      </c>
      <c r="G16" s="2" t="s">
        <v>93</v>
      </c>
      <c r="H16" s="2">
        <f>VLOOKUP(G16,List!B:C,2,0)</f>
        <v>1702</v>
      </c>
      <c r="I16" s="45"/>
      <c r="K16" s="2" t="str">
        <f>VLOOKUP(G16,List!B:E,4,0)</f>
        <v>dcsm-EF_MEA1_HV_ON</v>
      </c>
      <c r="L16" s="2">
        <f>VLOOKUP(G16,List!B:G,6,0)</f>
        <v>27</v>
      </c>
      <c r="P16" t="s">
        <v>360</v>
      </c>
      <c r="Q16" t="s">
        <v>244</v>
      </c>
      <c r="U16" t="str">
        <f t="shared" si="1"/>
        <v/>
      </c>
    </row>
    <row r="17" spans="1:21">
      <c r="C17" s="30">
        <f>D16</f>
        <v>44372.030104166661</v>
      </c>
      <c r="D17" s="30">
        <f t="shared" si="0"/>
        <v>44372.033229166664</v>
      </c>
      <c r="E17" s="2"/>
      <c r="F17" s="75"/>
      <c r="G17" s="46" t="s">
        <v>12</v>
      </c>
      <c r="H17" s="2">
        <f>VLOOKUP(G17,List!B:C,2,0)</f>
        <v>270</v>
      </c>
      <c r="I17" s="33"/>
      <c r="K17" s="2" t="str">
        <f>VLOOKUP(G17,List!B:E,4,0)</f>
        <v>dcsm-EF_HEPE_HV_ON_OBS_START</v>
      </c>
      <c r="L17" s="2">
        <f>VLOOKUP(G17,List!B:G,6,0)</f>
        <v>6</v>
      </c>
      <c r="P17" t="s">
        <v>360</v>
      </c>
      <c r="Q17" t="s">
        <v>255</v>
      </c>
      <c r="U17" t="str">
        <f t="shared" si="1"/>
        <v/>
      </c>
    </row>
    <row r="18" spans="1:21">
      <c r="C18" s="30">
        <f>D17</f>
        <v>44372.033229166664</v>
      </c>
      <c r="D18" s="30">
        <f t="shared" si="0"/>
        <v>44372.033715277772</v>
      </c>
      <c r="E18" s="2"/>
      <c r="F18" s="33" t="s">
        <v>33</v>
      </c>
      <c r="G18" s="33" t="s">
        <v>34</v>
      </c>
      <c r="H18" s="2">
        <f>VLOOKUP(G18,List!B:C,2,0)</f>
        <v>42</v>
      </c>
      <c r="I18" s="33" t="s">
        <v>179</v>
      </c>
      <c r="K18" s="2" t="str">
        <f>VLOOKUP(G18,List!B:E,4,0)</f>
        <v>dcsm-EF_BUS_TLM_MODE_5</v>
      </c>
      <c r="L18" s="2">
        <f>VLOOKUP(G18,List!B:G,6,0)</f>
        <v>2</v>
      </c>
      <c r="P18" t="s">
        <v>360</v>
      </c>
      <c r="Q18" t="s">
        <v>256</v>
      </c>
      <c r="U18" t="str">
        <f t="shared" si="1"/>
        <v/>
      </c>
    </row>
    <row r="19" spans="1:21">
      <c r="C19" s="47">
        <f>D18</f>
        <v>44372.033715277772</v>
      </c>
      <c r="D19" s="47">
        <f>C20</f>
        <v>44372.873136574082</v>
      </c>
      <c r="E19" s="48" t="s">
        <v>305</v>
      </c>
      <c r="F19" s="49"/>
      <c r="G19" s="49"/>
      <c r="H19" s="50">
        <f>(D19-C19)*3600*24</f>
        <v>72526.000001211651</v>
      </c>
      <c r="I19" s="49">
        <f>H19/3600</f>
        <v>20.146111111447681</v>
      </c>
      <c r="K19" t="s">
        <v>307</v>
      </c>
      <c r="L19" s="2">
        <v>0</v>
      </c>
      <c r="P19" t="s">
        <v>361</v>
      </c>
      <c r="Q19">
        <v>72526</v>
      </c>
      <c r="U19" t="str">
        <f t="shared" si="1"/>
        <v>x</v>
      </c>
    </row>
    <row r="20" spans="1:21">
      <c r="C20" s="30">
        <f>D20-H20/3600/24</f>
        <v>44372.873136574082</v>
      </c>
      <c r="D20" s="30">
        <f>C21</f>
        <v>44372.873622685191</v>
      </c>
      <c r="E20" s="2"/>
      <c r="F20" s="33" t="s">
        <v>35</v>
      </c>
      <c r="G20" s="33" t="s">
        <v>36</v>
      </c>
      <c r="H20" s="2">
        <f>VLOOKUP(G20,List!B:C,2,0)</f>
        <v>42</v>
      </c>
      <c r="I20" s="33" t="s">
        <v>178</v>
      </c>
      <c r="K20" s="2" t="str">
        <f>VLOOKUP(G20,List!B:E,4,0)</f>
        <v>dcsm-EF_BUS_TLM_MODE_10</v>
      </c>
      <c r="L20" s="2">
        <f>VLOOKUP(G20,List!B:G,6,0)</f>
        <v>2</v>
      </c>
      <c r="P20" t="s">
        <v>360</v>
      </c>
      <c r="Q20" t="s">
        <v>257</v>
      </c>
      <c r="U20" t="str">
        <f t="shared" si="1"/>
        <v/>
      </c>
    </row>
    <row r="21" spans="1:21">
      <c r="C21" s="30">
        <f>D21-H21/3600/24</f>
        <v>44372.873622685191</v>
      </c>
      <c r="D21" s="30">
        <f>C22</f>
        <v>44372.875821759262</v>
      </c>
      <c r="E21" s="2"/>
      <c r="F21" s="76" t="s">
        <v>14</v>
      </c>
      <c r="G21" s="33" t="s">
        <v>15</v>
      </c>
      <c r="H21" s="2">
        <f>VLOOKUP(G21,List!B:C,2,0)</f>
        <v>190</v>
      </c>
      <c r="I21" s="33"/>
      <c r="K21" s="2" t="str">
        <f>VLOOKUP(G21,List!B:E,4,0)</f>
        <v>dcsm-EF_HEPE_HV_OFF_OBS_OFF</v>
      </c>
      <c r="L21" s="2">
        <f>VLOOKUP(G21,List!B:G,6,0)</f>
        <v>5</v>
      </c>
      <c r="P21" t="s">
        <v>360</v>
      </c>
      <c r="Q21" t="s">
        <v>258</v>
      </c>
      <c r="U21" t="str">
        <f t="shared" si="1"/>
        <v/>
      </c>
    </row>
    <row r="22" spans="1:21" ht="18.600000000000001" thickBot="1">
      <c r="C22" s="30">
        <f>D22-H22/3600/24</f>
        <v>44372.875821759262</v>
      </c>
      <c r="D22" s="30">
        <f>C23</f>
        <v>44372.877928240741</v>
      </c>
      <c r="E22" s="2"/>
      <c r="F22" s="76"/>
      <c r="G22" s="56" t="s">
        <v>102</v>
      </c>
      <c r="H22" s="57">
        <f>VLOOKUP(G22,List!B:C,2,0)</f>
        <v>182</v>
      </c>
      <c r="I22" s="58"/>
      <c r="J22" s="59"/>
      <c r="K22" s="57" t="str">
        <f>VLOOKUP(G22,List!B:E,4,0)</f>
        <v>dcsm-EF_MEA1_HV_OFF</v>
      </c>
      <c r="L22" s="2">
        <f>VLOOKUP(G22,List!B:G,6,0)</f>
        <v>10</v>
      </c>
      <c r="P22" t="s">
        <v>360</v>
      </c>
      <c r="Q22" t="s">
        <v>266</v>
      </c>
      <c r="U22" t="str">
        <f t="shared" si="1"/>
        <v/>
      </c>
    </row>
    <row r="23" spans="1:21" ht="18.600000000000001" thickBot="1">
      <c r="A23" s="35"/>
      <c r="B23" s="36"/>
      <c r="C23" s="37">
        <f>$C$2</f>
        <v>44372.877928240741</v>
      </c>
      <c r="D23" s="37">
        <f t="shared" si="0"/>
        <v>44372.891817129632</v>
      </c>
      <c r="E23" s="38" t="str">
        <f>A2</f>
        <v># WOL#16</v>
      </c>
      <c r="F23" s="39"/>
      <c r="G23" s="40">
        <f>(C24-D22)*24*3600</f>
        <v>1800.0000002095476</v>
      </c>
      <c r="H23" s="41">
        <v>1200</v>
      </c>
      <c r="I23" s="42"/>
      <c r="K23" s="2" t="e">
        <f>+IF(G23="","",IF(VLOOKUP(G23,List!B:D,3,FALSE)=0,"",VLOOKUP(G23,List!B:D,3,FALSE)))</f>
        <v>#N/A</v>
      </c>
      <c r="L23" s="2">
        <v>0</v>
      </c>
      <c r="P23" t="s">
        <v>361</v>
      </c>
      <c r="Q23">
        <v>1800</v>
      </c>
      <c r="U23" t="e">
        <f t="shared" si="1"/>
        <v>#N/A</v>
      </c>
    </row>
    <row r="24" spans="1:21">
      <c r="C24" s="43">
        <f>D23+10/60/24</f>
        <v>44372.898761574077</v>
      </c>
      <c r="D24" s="31">
        <f t="shared" si="0"/>
        <v>44372.91846064815</v>
      </c>
      <c r="E24" s="44"/>
      <c r="F24" s="74" t="s">
        <v>9</v>
      </c>
      <c r="G24" s="2" t="s">
        <v>93</v>
      </c>
      <c r="H24" s="2">
        <f>VLOOKUP(G24,List!B:C,2,0)</f>
        <v>1702</v>
      </c>
      <c r="I24" s="45"/>
      <c r="K24" s="2" t="str">
        <f>VLOOKUP(G24,List!B:E,4,0)</f>
        <v>dcsm-EF_MEA1_HV_ON</v>
      </c>
      <c r="L24" s="2">
        <f>VLOOKUP(G24,List!B:G,6,0)</f>
        <v>27</v>
      </c>
      <c r="P24" t="s">
        <v>360</v>
      </c>
      <c r="Q24" t="s">
        <v>244</v>
      </c>
      <c r="U24" t="str">
        <f t="shared" si="1"/>
        <v/>
      </c>
    </row>
    <row r="25" spans="1:21">
      <c r="C25" s="30">
        <f>D24</f>
        <v>44372.91846064815</v>
      </c>
      <c r="D25" s="30">
        <f t="shared" si="0"/>
        <v>44372.921585648153</v>
      </c>
      <c r="E25" s="2"/>
      <c r="F25" s="75"/>
      <c r="G25" s="46" t="s">
        <v>12</v>
      </c>
      <c r="H25" s="2">
        <f>VLOOKUP(G25,List!B:C,2,0)</f>
        <v>270</v>
      </c>
      <c r="I25" s="33"/>
      <c r="K25" s="2" t="str">
        <f>VLOOKUP(G25,List!B:E,4,0)</f>
        <v>dcsm-EF_HEPE_HV_ON_OBS_START</v>
      </c>
      <c r="L25" s="2">
        <f>VLOOKUP(G25,List!B:G,6,0)</f>
        <v>6</v>
      </c>
      <c r="P25" t="s">
        <v>360</v>
      </c>
      <c r="Q25" t="s">
        <v>255</v>
      </c>
      <c r="U25" t="str">
        <f t="shared" si="1"/>
        <v/>
      </c>
    </row>
    <row r="26" spans="1:21">
      <c r="C26" s="30">
        <f>D25</f>
        <v>44372.921585648153</v>
      </c>
      <c r="D26" s="30">
        <f t="shared" si="0"/>
        <v>44372.922071759262</v>
      </c>
      <c r="E26" s="2"/>
      <c r="F26" s="33" t="s">
        <v>33</v>
      </c>
      <c r="G26" s="33" t="s">
        <v>34</v>
      </c>
      <c r="H26" s="2">
        <f>VLOOKUP(G26,List!B:C,2,0)</f>
        <v>42</v>
      </c>
      <c r="I26" s="33" t="s">
        <v>179</v>
      </c>
      <c r="K26" s="2" t="str">
        <f>VLOOKUP(G26,List!B:E,4,0)</f>
        <v>dcsm-EF_BUS_TLM_MODE_5</v>
      </c>
      <c r="L26" s="2">
        <f>VLOOKUP(G26,List!B:G,6,0)</f>
        <v>2</v>
      </c>
      <c r="P26" t="s">
        <v>360</v>
      </c>
      <c r="Q26" t="s">
        <v>256</v>
      </c>
      <c r="U26" t="str">
        <f t="shared" si="1"/>
        <v/>
      </c>
    </row>
    <row r="27" spans="1:21">
      <c r="C27" s="47">
        <f>D26</f>
        <v>44372.922071759262</v>
      </c>
      <c r="D27" s="47">
        <f>C28</f>
        <v>44373.547777777785</v>
      </c>
      <c r="E27" s="48" t="s">
        <v>306</v>
      </c>
      <c r="F27" s="49"/>
      <c r="G27" s="49"/>
      <c r="H27" s="50">
        <f>(D27-C27)*3600*24</f>
        <v>54061.00000042934</v>
      </c>
      <c r="I27" s="49">
        <f>H27/3600</f>
        <v>15.016944444563705</v>
      </c>
      <c r="K27" t="s">
        <v>307</v>
      </c>
      <c r="L27" s="2">
        <v>0</v>
      </c>
      <c r="P27" t="s">
        <v>361</v>
      </c>
      <c r="Q27">
        <v>54061</v>
      </c>
      <c r="U27" t="str">
        <f t="shared" si="1"/>
        <v>x</v>
      </c>
    </row>
    <row r="28" spans="1:21">
      <c r="C28" s="30">
        <f>D28-H28/3600/24</f>
        <v>44373.547777777785</v>
      </c>
      <c r="D28" s="30">
        <f>C29</f>
        <v>44373.548263888893</v>
      </c>
      <c r="E28" s="2"/>
      <c r="F28" s="33" t="s">
        <v>35</v>
      </c>
      <c r="G28" s="33" t="s">
        <v>36</v>
      </c>
      <c r="H28" s="2">
        <f>VLOOKUP(G28,List!B:C,2,0)</f>
        <v>42</v>
      </c>
      <c r="I28" s="33" t="s">
        <v>178</v>
      </c>
      <c r="K28" s="2" t="str">
        <f>VLOOKUP(G28,List!B:E,4,0)</f>
        <v>dcsm-EF_BUS_TLM_MODE_10</v>
      </c>
      <c r="L28" s="2">
        <f>VLOOKUP(G28,List!B:G,6,0)</f>
        <v>2</v>
      </c>
      <c r="P28" t="s">
        <v>360</v>
      </c>
      <c r="Q28" t="s">
        <v>257</v>
      </c>
      <c r="U28" t="str">
        <f t="shared" si="1"/>
        <v/>
      </c>
    </row>
    <row r="29" spans="1:21">
      <c r="C29" s="30">
        <f>D29-H29/3600/24</f>
        <v>44373.548263888893</v>
      </c>
      <c r="D29" s="30">
        <f>C30</f>
        <v>44373.550462962965</v>
      </c>
      <c r="E29" s="2"/>
      <c r="F29" s="76" t="s">
        <v>14</v>
      </c>
      <c r="G29" s="33" t="s">
        <v>15</v>
      </c>
      <c r="H29" s="2">
        <f>VLOOKUP(G29,List!B:C,2,0)</f>
        <v>190</v>
      </c>
      <c r="I29" s="33"/>
      <c r="K29" s="2" t="str">
        <f>VLOOKUP(G29,List!B:E,4,0)</f>
        <v>dcsm-EF_HEPE_HV_OFF_OBS_OFF</v>
      </c>
      <c r="L29" s="2">
        <f>VLOOKUP(G29,List!B:G,6,0)</f>
        <v>5</v>
      </c>
      <c r="P29" t="s">
        <v>360</v>
      </c>
      <c r="Q29" t="s">
        <v>258</v>
      </c>
      <c r="U29" t="str">
        <f t="shared" si="1"/>
        <v/>
      </c>
    </row>
    <row r="30" spans="1:21" ht="18.600000000000001" thickBot="1">
      <c r="C30" s="30">
        <f>D30-H30/3600/24</f>
        <v>44373.550462962965</v>
      </c>
      <c r="D30" s="30">
        <f>C31</f>
        <v>44373.552569444444</v>
      </c>
      <c r="E30" s="2"/>
      <c r="F30" s="76"/>
      <c r="G30" s="56" t="s">
        <v>102</v>
      </c>
      <c r="H30" s="57">
        <f>VLOOKUP(G30,List!B:C,2,0)</f>
        <v>182</v>
      </c>
      <c r="I30" s="58"/>
      <c r="J30" s="59"/>
      <c r="K30" s="57" t="str">
        <f>VLOOKUP(G30,List!B:E,4,0)</f>
        <v>dcsm-EF_MEA1_HV_OFF</v>
      </c>
      <c r="L30" s="2">
        <f>VLOOKUP(G30,List!B:G,6,0)</f>
        <v>10</v>
      </c>
      <c r="P30" t="s">
        <v>360</v>
      </c>
      <c r="Q30" t="s">
        <v>266</v>
      </c>
      <c r="U30" t="str">
        <f t="shared" si="1"/>
        <v/>
      </c>
    </row>
    <row r="31" spans="1:21" ht="18.600000000000001" thickBot="1">
      <c r="A31" s="35"/>
      <c r="B31" s="36"/>
      <c r="C31" s="37">
        <f>$C$3</f>
        <v>44373.552569444444</v>
      </c>
      <c r="D31" s="37">
        <f>C31+H31/3600/24</f>
        <v>44373.566458333335</v>
      </c>
      <c r="E31" s="38" t="str">
        <f>A3</f>
        <v># WOL#17</v>
      </c>
      <c r="F31" s="39"/>
      <c r="G31" s="39">
        <f>(C32-D30)*24*3600</f>
        <v>1800.0000002095476</v>
      </c>
      <c r="H31" s="41">
        <v>1200</v>
      </c>
      <c r="I31" s="42"/>
      <c r="K31" t="e">
        <f>+IF(G31="","",IF(VLOOKUP(G31,List!B:D,3,FALSE)=0,"",VLOOKUP(G31,List!B:D,3,FALSE)))</f>
        <v>#N/A</v>
      </c>
      <c r="L31" s="2">
        <v>0</v>
      </c>
      <c r="P31" t="s">
        <v>361</v>
      </c>
      <c r="Q31">
        <v>1800</v>
      </c>
      <c r="U31" t="e">
        <f t="shared" si="1"/>
        <v>#N/A</v>
      </c>
    </row>
    <row r="32" spans="1:21">
      <c r="C32" s="43">
        <f>D31+10/60/24</f>
        <v>44373.57340277778</v>
      </c>
      <c r="D32" s="31">
        <f>C32+H32/3600/24</f>
        <v>44373.593101851853</v>
      </c>
      <c r="E32" s="44"/>
      <c r="F32" s="74" t="s">
        <v>9</v>
      </c>
      <c r="G32" s="2" t="s">
        <v>93</v>
      </c>
      <c r="H32" s="2">
        <f>VLOOKUP(G32,List!B:C,2,0)</f>
        <v>1702</v>
      </c>
      <c r="I32" s="45"/>
      <c r="K32" s="2" t="str">
        <f>VLOOKUP(G32,List!B:E,4,0)</f>
        <v>dcsm-EF_MEA1_HV_ON</v>
      </c>
      <c r="L32" s="2">
        <f>VLOOKUP(G32,List!B:G,6,0)</f>
        <v>27</v>
      </c>
      <c r="P32" t="s">
        <v>360</v>
      </c>
      <c r="Q32" t="s">
        <v>244</v>
      </c>
      <c r="U32" t="str">
        <f t="shared" si="1"/>
        <v/>
      </c>
    </row>
    <row r="33" spans="1:21">
      <c r="C33" s="30">
        <f>D32</f>
        <v>44373.593101851853</v>
      </c>
      <c r="D33" s="30">
        <f>C33+H33/3600/24</f>
        <v>44373.596226851856</v>
      </c>
      <c r="E33" s="2"/>
      <c r="F33" s="75"/>
      <c r="G33" s="46" t="s">
        <v>12</v>
      </c>
      <c r="H33" s="2">
        <f>VLOOKUP(G33,List!B:C,2,0)</f>
        <v>270</v>
      </c>
      <c r="I33" s="33"/>
      <c r="K33" s="2" t="str">
        <f>VLOOKUP(G33,List!B:E,4,0)</f>
        <v>dcsm-EF_HEPE_HV_ON_OBS_START</v>
      </c>
      <c r="L33" s="2">
        <f>VLOOKUP(G33,List!B:G,6,0)</f>
        <v>6</v>
      </c>
      <c r="P33" t="s">
        <v>360</v>
      </c>
      <c r="Q33" t="s">
        <v>255</v>
      </c>
      <c r="U33" t="str">
        <f t="shared" si="1"/>
        <v/>
      </c>
    </row>
    <row r="34" spans="1:21">
      <c r="C34" s="30">
        <f>D33</f>
        <v>44373.596226851856</v>
      </c>
      <c r="D34" s="30">
        <f>C34+H34/3600/24</f>
        <v>44373.596712962964</v>
      </c>
      <c r="E34" s="2"/>
      <c r="F34" s="33" t="s">
        <v>33</v>
      </c>
      <c r="G34" s="33" t="s">
        <v>34</v>
      </c>
      <c r="H34" s="2">
        <f>VLOOKUP(G34,List!B:C,2,0)</f>
        <v>42</v>
      </c>
      <c r="I34" s="33" t="s">
        <v>179</v>
      </c>
      <c r="K34" s="2" t="str">
        <f>VLOOKUP(G34,List!B:E,4,0)</f>
        <v>dcsm-EF_BUS_TLM_MODE_5</v>
      </c>
      <c r="L34" s="2">
        <f>VLOOKUP(G34,List!B:G,6,0)</f>
        <v>2</v>
      </c>
      <c r="P34" t="s">
        <v>360</v>
      </c>
      <c r="Q34" t="s">
        <v>256</v>
      </c>
      <c r="U34" t="str">
        <f t="shared" si="1"/>
        <v/>
      </c>
    </row>
    <row r="35" spans="1:21">
      <c r="C35" s="47">
        <f>D34</f>
        <v>44373.596712962964</v>
      </c>
      <c r="D35" s="47">
        <f>C36</f>
        <v>44374.315821759265</v>
      </c>
      <c r="E35" s="48" t="s">
        <v>365</v>
      </c>
      <c r="F35" s="49"/>
      <c r="G35" s="49"/>
      <c r="H35" s="50">
        <f>(D35-C35)*3600*24</f>
        <v>62131.000000331551</v>
      </c>
      <c r="I35" s="49">
        <f>H35/3600</f>
        <v>17.258611111203209</v>
      </c>
      <c r="K35" t="s">
        <v>307</v>
      </c>
      <c r="L35" s="2">
        <v>0</v>
      </c>
      <c r="P35" t="s">
        <v>361</v>
      </c>
      <c r="Q35">
        <v>62131</v>
      </c>
      <c r="U35" t="str">
        <f t="shared" si="1"/>
        <v>x</v>
      </c>
    </row>
    <row r="36" spans="1:21">
      <c r="C36" s="30">
        <f>D36-H36/3600/24</f>
        <v>44374.315821759265</v>
      </c>
      <c r="D36" s="30">
        <f>C37</f>
        <v>44374.316307870373</v>
      </c>
      <c r="E36" s="2"/>
      <c r="F36" s="33" t="s">
        <v>35</v>
      </c>
      <c r="G36" s="33" t="s">
        <v>36</v>
      </c>
      <c r="H36" s="2">
        <f>VLOOKUP(G36,List!B:C,2,0)</f>
        <v>42</v>
      </c>
      <c r="I36" s="33" t="s">
        <v>178</v>
      </c>
      <c r="K36" s="2" t="str">
        <f>VLOOKUP(G36,List!B:E,4,0)</f>
        <v>dcsm-EF_BUS_TLM_MODE_10</v>
      </c>
      <c r="L36" s="2">
        <f>VLOOKUP(G36,List!B:G,6,0)</f>
        <v>2</v>
      </c>
      <c r="P36" t="s">
        <v>360</v>
      </c>
      <c r="Q36" t="s">
        <v>257</v>
      </c>
      <c r="U36" t="str">
        <f t="shared" si="1"/>
        <v/>
      </c>
    </row>
    <row r="37" spans="1:21">
      <c r="C37" s="30">
        <f>D37-H37/3600/24</f>
        <v>44374.316307870373</v>
      </c>
      <c r="D37" s="30">
        <f>C38</f>
        <v>44374.318506944444</v>
      </c>
      <c r="E37" s="2"/>
      <c r="F37" s="76" t="s">
        <v>14</v>
      </c>
      <c r="G37" s="33" t="s">
        <v>15</v>
      </c>
      <c r="H37" s="2">
        <f>VLOOKUP(G37,List!B:C,2,0)</f>
        <v>190</v>
      </c>
      <c r="I37" s="33"/>
      <c r="K37" s="2" t="str">
        <f>VLOOKUP(G37,List!B:E,4,0)</f>
        <v>dcsm-EF_HEPE_HV_OFF_OBS_OFF</v>
      </c>
      <c r="L37" s="2">
        <f>VLOOKUP(G37,List!B:G,6,0)</f>
        <v>5</v>
      </c>
      <c r="P37" t="s">
        <v>360</v>
      </c>
      <c r="Q37" t="s">
        <v>258</v>
      </c>
      <c r="U37" t="str">
        <f t="shared" si="1"/>
        <v/>
      </c>
    </row>
    <row r="38" spans="1:21" ht="18.600000000000001" thickBot="1">
      <c r="C38" s="30">
        <f>D38-H38/3600/24</f>
        <v>44374.318506944444</v>
      </c>
      <c r="D38" s="30">
        <f>C39</f>
        <v>44374.320613425924</v>
      </c>
      <c r="E38" s="2"/>
      <c r="F38" s="76"/>
      <c r="G38" s="56" t="s">
        <v>102</v>
      </c>
      <c r="H38" s="57">
        <f>VLOOKUP(G38,List!B:C,2,0)</f>
        <v>182</v>
      </c>
      <c r="I38" s="58"/>
      <c r="J38" s="59"/>
      <c r="K38" s="57" t="str">
        <f>VLOOKUP(G38,List!B:E,4,0)</f>
        <v>dcsm-EF_MEA1_HV_OFF</v>
      </c>
      <c r="L38" s="2">
        <f>VLOOKUP(G38,List!B:G,6,0)</f>
        <v>10</v>
      </c>
      <c r="P38" t="s">
        <v>360</v>
      </c>
      <c r="Q38" t="s">
        <v>266</v>
      </c>
      <c r="U38" t="str">
        <f t="shared" si="1"/>
        <v/>
      </c>
    </row>
    <row r="39" spans="1:21" ht="18.600000000000001" thickBot="1">
      <c r="A39" s="35"/>
      <c r="B39" s="36"/>
      <c r="C39" s="37">
        <f>$C$4</f>
        <v>44374.320613425924</v>
      </c>
      <c r="D39" s="37">
        <f>C39+H39/3600/24</f>
        <v>44374.334502314814</v>
      </c>
      <c r="E39" s="38" t="str">
        <f>A4</f>
        <v># WOL#18</v>
      </c>
      <c r="F39" s="39"/>
      <c r="G39" s="39">
        <f>(C40-D38)*24*3600</f>
        <v>1800.0000002095476</v>
      </c>
      <c r="H39" s="41">
        <v>1200</v>
      </c>
      <c r="I39" s="42"/>
      <c r="K39" t="e">
        <f>+IF(G39="","",IF(VLOOKUP(G39,List!B:D,3,FALSE)=0,"",VLOOKUP(G39,List!B:D,3,FALSE)))</f>
        <v>#N/A</v>
      </c>
      <c r="L39" s="2">
        <v>0</v>
      </c>
      <c r="P39" t="s">
        <v>361</v>
      </c>
      <c r="Q39">
        <v>1800</v>
      </c>
      <c r="U39" t="e">
        <f t="shared" si="1"/>
        <v>#N/A</v>
      </c>
    </row>
    <row r="40" spans="1:21">
      <c r="C40" s="43">
        <f>D39+10/60/24</f>
        <v>44374.341446759259</v>
      </c>
      <c r="D40" s="31">
        <f>C40+H40/3600/24</f>
        <v>44374.361145833333</v>
      </c>
      <c r="E40" s="44"/>
      <c r="F40" s="74" t="s">
        <v>9</v>
      </c>
      <c r="G40" s="2" t="s">
        <v>93</v>
      </c>
      <c r="H40" s="2">
        <f>VLOOKUP(G40,List!B:C,2,0)</f>
        <v>1702</v>
      </c>
      <c r="I40" s="45"/>
      <c r="K40" s="2" t="str">
        <f>VLOOKUP(G40,List!B:E,4,0)</f>
        <v>dcsm-EF_MEA1_HV_ON</v>
      </c>
      <c r="L40" s="2">
        <f>VLOOKUP(G40,List!B:G,6,0)</f>
        <v>27</v>
      </c>
      <c r="P40" t="s">
        <v>360</v>
      </c>
      <c r="Q40" t="s">
        <v>244</v>
      </c>
      <c r="U40" t="str">
        <f t="shared" si="1"/>
        <v/>
      </c>
    </row>
    <row r="41" spans="1:21">
      <c r="C41" s="30">
        <f>D40</f>
        <v>44374.361145833333</v>
      </c>
      <c r="D41" s="30">
        <f>C41+H41/3600/24</f>
        <v>44374.364270833335</v>
      </c>
      <c r="E41" s="2"/>
      <c r="F41" s="75"/>
      <c r="G41" s="46" t="s">
        <v>12</v>
      </c>
      <c r="H41" s="2">
        <f>VLOOKUP(G41,List!B:C,2,0)</f>
        <v>270</v>
      </c>
      <c r="I41" s="33"/>
      <c r="K41" s="2" t="str">
        <f>VLOOKUP(G41,List!B:E,4,0)</f>
        <v>dcsm-EF_HEPE_HV_ON_OBS_START</v>
      </c>
      <c r="L41" s="2">
        <f>VLOOKUP(G41,List!B:G,6,0)</f>
        <v>6</v>
      </c>
      <c r="P41" t="s">
        <v>360</v>
      </c>
      <c r="Q41" t="s">
        <v>255</v>
      </c>
      <c r="U41" t="str">
        <f t="shared" si="1"/>
        <v/>
      </c>
    </row>
    <row r="42" spans="1:21">
      <c r="C42" s="30">
        <f>D41</f>
        <v>44374.364270833335</v>
      </c>
      <c r="D42" s="30">
        <f>C42+H42/3600/24</f>
        <v>44374.364756944444</v>
      </c>
      <c r="E42" s="2"/>
      <c r="F42" s="33" t="s">
        <v>33</v>
      </c>
      <c r="G42" s="33" t="s">
        <v>34</v>
      </c>
      <c r="H42" s="2">
        <f>VLOOKUP(G42,List!B:C,2,0)</f>
        <v>42</v>
      </c>
      <c r="I42" s="33" t="s">
        <v>179</v>
      </c>
      <c r="K42" s="2" t="str">
        <f>VLOOKUP(G42,List!B:E,4,0)</f>
        <v>dcsm-EF_BUS_TLM_MODE_5</v>
      </c>
      <c r="L42" s="2">
        <f>VLOOKUP(G42,List!B:G,6,0)</f>
        <v>2</v>
      </c>
      <c r="P42" t="s">
        <v>360</v>
      </c>
      <c r="Q42" t="s">
        <v>256</v>
      </c>
      <c r="U42" t="str">
        <f t="shared" si="1"/>
        <v/>
      </c>
    </row>
    <row r="43" spans="1:21">
      <c r="C43" s="47">
        <f>D42</f>
        <v>44374.364756944444</v>
      </c>
      <c r="D43" s="47">
        <f>C44</f>
        <v>44375.245972222227</v>
      </c>
      <c r="E43" s="48" t="s">
        <v>366</v>
      </c>
      <c r="F43" s="49"/>
      <c r="G43" s="49"/>
      <c r="H43" s="50">
        <f>(D43-C43)*3600*24</f>
        <v>76137.000000430271</v>
      </c>
      <c r="I43" s="49">
        <f>H43/3600</f>
        <v>21.149166666786186</v>
      </c>
      <c r="K43" t="s">
        <v>307</v>
      </c>
      <c r="L43" s="2">
        <v>0</v>
      </c>
      <c r="P43" t="s">
        <v>361</v>
      </c>
      <c r="Q43">
        <v>76137</v>
      </c>
      <c r="U43" t="str">
        <f t="shared" si="1"/>
        <v>x</v>
      </c>
    </row>
    <row r="44" spans="1:21">
      <c r="C44" s="30">
        <f t="shared" ref="C44:C53" si="4">D44-H44/3600/24</f>
        <v>44375.245972222227</v>
      </c>
      <c r="D44" s="30">
        <f>C45</f>
        <v>44375.246458333335</v>
      </c>
      <c r="E44" s="2"/>
      <c r="F44" s="33" t="s">
        <v>35</v>
      </c>
      <c r="G44" s="33" t="s">
        <v>36</v>
      </c>
      <c r="H44" s="2">
        <f>VLOOKUP(G44,List!B:C,2,0)</f>
        <v>42</v>
      </c>
      <c r="I44" s="33" t="s">
        <v>178</v>
      </c>
      <c r="K44" s="2" t="str">
        <f>VLOOKUP(G44,List!B:E,4,0)</f>
        <v>dcsm-EF_BUS_TLM_MODE_10</v>
      </c>
      <c r="L44" s="2">
        <f>VLOOKUP(G44,List!B:G,6,0)</f>
        <v>2</v>
      </c>
      <c r="P44" t="s">
        <v>360</v>
      </c>
      <c r="Q44" t="s">
        <v>257</v>
      </c>
      <c r="U44" t="str">
        <f t="shared" si="1"/>
        <v/>
      </c>
    </row>
    <row r="45" spans="1:21">
      <c r="C45" s="30">
        <f t="shared" si="4"/>
        <v>44375.246458333335</v>
      </c>
      <c r="D45" s="30">
        <f>C46</f>
        <v>44375.248657407406</v>
      </c>
      <c r="E45" s="2"/>
      <c r="F45" s="76" t="s">
        <v>14</v>
      </c>
      <c r="G45" s="33" t="s">
        <v>15</v>
      </c>
      <c r="H45" s="2">
        <f>VLOOKUP(G45,List!B:C,2,0)</f>
        <v>190</v>
      </c>
      <c r="I45" s="33"/>
      <c r="K45" s="2" t="str">
        <f>VLOOKUP(G45,List!B:E,4,0)</f>
        <v>dcsm-EF_HEPE_HV_OFF_OBS_OFF</v>
      </c>
      <c r="L45" s="2">
        <f>VLOOKUP(G45,List!B:G,6,0)</f>
        <v>5</v>
      </c>
      <c r="P45" t="s">
        <v>360</v>
      </c>
      <c r="Q45" t="s">
        <v>258</v>
      </c>
      <c r="U45" t="str">
        <f t="shared" si="1"/>
        <v/>
      </c>
    </row>
    <row r="46" spans="1:21">
      <c r="C46" s="30">
        <f t="shared" si="4"/>
        <v>44375.248657407406</v>
      </c>
      <c r="D46" s="30">
        <f t="shared" ref="D46:D47" si="5">C47</f>
        <v>44375.250810185185</v>
      </c>
      <c r="E46" s="2"/>
      <c r="F46" s="76"/>
      <c r="G46" s="56" t="s">
        <v>375</v>
      </c>
      <c r="H46" s="57">
        <f>VLOOKUP(G46,List!B:C,2,0)</f>
        <v>186</v>
      </c>
      <c r="I46" s="58"/>
      <c r="J46" s="59"/>
      <c r="K46" s="57" t="str">
        <f>VLOOKUP(G46,List!B:E,4,0)</f>
        <v>dcsm-EF_MEA1_HV_SCAN_OFF</v>
      </c>
      <c r="L46" s="2">
        <f>VLOOKUP(G46,List!B:G,6,0)</f>
        <v>12</v>
      </c>
      <c r="P46" t="s">
        <v>360</v>
      </c>
      <c r="Q46" t="s">
        <v>264</v>
      </c>
      <c r="U46" t="str">
        <f t="shared" si="1"/>
        <v/>
      </c>
    </row>
    <row r="47" spans="1:21">
      <c r="A47" s="52"/>
      <c r="B47" s="53"/>
      <c r="C47" s="30">
        <f t="shared" si="4"/>
        <v>44375.250810185185</v>
      </c>
      <c r="D47" s="30">
        <f t="shared" si="5"/>
        <v>44375.251620370371</v>
      </c>
      <c r="E47" s="44"/>
      <c r="F47" s="77" t="s">
        <v>182</v>
      </c>
      <c r="G47" s="33" t="s">
        <v>20</v>
      </c>
      <c r="H47" s="2">
        <f>VLOOKUP(G47,List!B:C,2,0)</f>
        <v>70</v>
      </c>
      <c r="I47" s="55"/>
      <c r="K47" s="2" t="str">
        <f>VLOOKUP(G47,List!B:E,4,0)</f>
        <v>dcsm-EF_HEPE_OFF_STOP</v>
      </c>
      <c r="L47" s="2">
        <f>VLOOKUP(G47,List!B:G,6,0)</f>
        <v>4</v>
      </c>
      <c r="P47" t="s">
        <v>360</v>
      </c>
      <c r="Q47" t="s">
        <v>267</v>
      </c>
      <c r="U47" t="str">
        <f t="shared" si="1"/>
        <v/>
      </c>
    </row>
    <row r="48" spans="1:21">
      <c r="A48" s="52"/>
      <c r="B48" s="53"/>
      <c r="C48" s="30">
        <f t="shared" si="4"/>
        <v>44375.251620370371</v>
      </c>
      <c r="D48" s="30">
        <f t="shared" ref="D48:D52" si="6">C49</f>
        <v>44375.253472222226</v>
      </c>
      <c r="E48" s="44"/>
      <c r="F48" s="78"/>
      <c r="G48" s="33" t="s">
        <v>95</v>
      </c>
      <c r="H48" s="2">
        <f>VLOOKUP(G48,List!B:C,2,0)</f>
        <v>160</v>
      </c>
      <c r="I48" s="55"/>
      <c r="K48" s="2" t="str">
        <f>VLOOKUP(G48,List!B:E,4,0)</f>
        <v>dcsm-EF_MEA1_OFF</v>
      </c>
      <c r="L48" s="2">
        <f>VLOOKUP(G48,List!B:G,6,0)</f>
        <v>4</v>
      </c>
      <c r="P48" t="s">
        <v>360</v>
      </c>
      <c r="Q48" t="s">
        <v>271</v>
      </c>
      <c r="U48" t="str">
        <f t="shared" si="1"/>
        <v/>
      </c>
    </row>
    <row r="49" spans="1:21">
      <c r="A49" s="71"/>
      <c r="B49" s="71"/>
      <c r="C49" s="30">
        <f t="shared" si="4"/>
        <v>44375.253472222226</v>
      </c>
      <c r="D49" s="30">
        <f t="shared" si="6"/>
        <v>44375.253564814819</v>
      </c>
      <c r="E49" s="44"/>
      <c r="F49" s="78"/>
      <c r="G49" s="2" t="s">
        <v>376</v>
      </c>
      <c r="H49" s="57">
        <f>VLOOKUP(G49,List!B:C,2,0)</f>
        <v>8</v>
      </c>
      <c r="I49" s="55"/>
      <c r="K49" s="2" t="str">
        <f>VLOOKUP(G49,List!B:E,4,0)</f>
        <v>dcsm-EF_MGF_OFF</v>
      </c>
      <c r="L49" s="2">
        <f>VLOOKUP(G49,List!B:G,6,0)</f>
        <v>1</v>
      </c>
      <c r="P49" t="s">
        <v>360</v>
      </c>
      <c r="Q49" t="s">
        <v>272</v>
      </c>
      <c r="U49" t="str">
        <f t="shared" si="1"/>
        <v/>
      </c>
    </row>
    <row r="50" spans="1:21">
      <c r="A50" s="71"/>
      <c r="B50" s="71"/>
      <c r="C50" s="30">
        <f t="shared" si="4"/>
        <v>44375.253564814819</v>
      </c>
      <c r="D50" s="30">
        <f t="shared" si="6"/>
        <v>44375.254027777781</v>
      </c>
      <c r="E50" s="54"/>
      <c r="F50" s="75"/>
      <c r="G50" t="s">
        <v>377</v>
      </c>
      <c r="H50" s="2">
        <f>VLOOKUP(G50,List!B:C,2,0)</f>
        <v>40</v>
      </c>
      <c r="I50" s="55"/>
      <c r="K50" s="2" t="str">
        <f>VLOOKUP(G50,List!B:E,4,0)</f>
        <v>dcsm-EF_PME_OFF</v>
      </c>
      <c r="L50" s="2">
        <f>VLOOKUP(G50,List!B:G,6,0)</f>
        <v>1</v>
      </c>
      <c r="P50" t="s">
        <v>360</v>
      </c>
      <c r="Q50" t="s">
        <v>274</v>
      </c>
      <c r="U50" t="str">
        <f t="shared" si="1"/>
        <v/>
      </c>
    </row>
    <row r="51" spans="1:21">
      <c r="C51" s="30">
        <f t="shared" si="4"/>
        <v>44375.254027777781</v>
      </c>
      <c r="D51" s="30">
        <f t="shared" si="6"/>
        <v>44375.255416666667</v>
      </c>
      <c r="E51" s="2"/>
      <c r="F51" s="33" t="s">
        <v>27</v>
      </c>
      <c r="G51" s="60" t="s">
        <v>142</v>
      </c>
      <c r="H51" s="2">
        <f>VLOOKUP(G51,List!B:C,2,0)</f>
        <v>120</v>
      </c>
      <c r="I51" s="33"/>
      <c r="K51" s="2" t="str">
        <f>VLOOKUP(G51,List!B:E,4,0)</f>
        <v>dcsm-EF_MDP_POWEROFF</v>
      </c>
      <c r="L51" s="2">
        <f>VLOOKUP(G51,List!B:G,6,0)</f>
        <v>3</v>
      </c>
      <c r="P51" t="s">
        <v>360</v>
      </c>
      <c r="Q51" t="s">
        <v>225</v>
      </c>
      <c r="U51" t="str">
        <f t="shared" si="1"/>
        <v/>
      </c>
    </row>
    <row r="52" spans="1:21">
      <c r="C52" s="30">
        <f t="shared" si="4"/>
        <v>44375.255416666667</v>
      </c>
      <c r="D52" s="30">
        <f t="shared" si="6"/>
        <v>44375.258263888893</v>
      </c>
      <c r="E52" s="2"/>
      <c r="F52" s="2" t="s">
        <v>183</v>
      </c>
      <c r="G52" s="61" t="s">
        <v>105</v>
      </c>
      <c r="H52" s="44">
        <f>VLOOKUP(G52,List!B:C,2,0)</f>
        <v>246</v>
      </c>
      <c r="I52" s="33"/>
      <c r="K52" s="2" t="str">
        <f>VLOOKUP(G52,List!B:E,4,0)</f>
        <v>dcsm-MC_ENA_MDP</v>
      </c>
      <c r="L52" s="2">
        <f>VLOOKUP(G52,List!B:G,6,0)</f>
        <v>21</v>
      </c>
      <c r="P52" t="s">
        <v>360</v>
      </c>
      <c r="Q52" t="s">
        <v>278</v>
      </c>
      <c r="U52" t="str">
        <f t="shared" si="1"/>
        <v/>
      </c>
    </row>
    <row r="53" spans="1:21" ht="18.600000000000001" thickBot="1">
      <c r="C53" s="30">
        <f t="shared" si="4"/>
        <v>44375.258263888893</v>
      </c>
      <c r="D53" s="30">
        <f>C54</f>
        <v>44375.260810185187</v>
      </c>
      <c r="E53" s="2"/>
      <c r="F53" s="46" t="s">
        <v>29</v>
      </c>
      <c r="G53" t="s">
        <v>144</v>
      </c>
      <c r="H53" s="44">
        <f>VLOOKUP(G53,List!B:C,2,0)</f>
        <v>220</v>
      </c>
      <c r="I53" s="33"/>
      <c r="K53" s="2" t="str">
        <f>VLOOKUP(G53,List!B:E,4,0)</f>
        <v>dcsm-EF_BUS_MONI_OFF</v>
      </c>
      <c r="L53" s="2">
        <f>VLOOKUP(G53,List!B:G,6,0)</f>
        <v>5</v>
      </c>
      <c r="P53" t="s">
        <v>360</v>
      </c>
      <c r="Q53" t="s">
        <v>227</v>
      </c>
      <c r="U53" t="str">
        <f t="shared" si="1"/>
        <v/>
      </c>
    </row>
    <row r="54" spans="1:21" ht="18.600000000000001" thickBot="1">
      <c r="A54" s="35"/>
      <c r="B54" s="36"/>
      <c r="C54" s="37">
        <f>$C$5</f>
        <v>44375.260810185187</v>
      </c>
      <c r="D54" s="37">
        <f>C54+H54/3600/24</f>
        <v>44375.274699074078</v>
      </c>
      <c r="E54" s="38" t="str">
        <f>A5</f>
        <v># WOL#19</v>
      </c>
      <c r="F54" s="39"/>
      <c r="G54" s="39" t="e">
        <f>(#REF!-#REF!)*24*3600</f>
        <v>#REF!</v>
      </c>
      <c r="H54" s="41">
        <v>1200</v>
      </c>
      <c r="I54" s="42"/>
      <c r="K54" s="62" t="e">
        <f>+IF(G54="","",IF(VLOOKUP(G54,List!B:D,3,FALSE)=0,"",VLOOKUP(G54,List!B:D,3,FALSE)))</f>
        <v>#REF!</v>
      </c>
      <c r="L54" s="2">
        <v>0</v>
      </c>
    </row>
  </sheetData>
  <mergeCells count="12">
    <mergeCell ref="F47:F50"/>
    <mergeCell ref="F37:F38"/>
    <mergeCell ref="F40:F41"/>
    <mergeCell ref="F45:F46"/>
    <mergeCell ref="A7:B7"/>
    <mergeCell ref="C7:D7"/>
    <mergeCell ref="F12:F15"/>
    <mergeCell ref="F24:F25"/>
    <mergeCell ref="F29:F30"/>
    <mergeCell ref="F32:F33"/>
    <mergeCell ref="F16:F17"/>
    <mergeCell ref="F21:F22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U54"/>
  <sheetViews>
    <sheetView tabSelected="1" zoomScale="90" zoomScaleNormal="90" workbookViewId="0">
      <pane xSplit="4" ySplit="8" topLeftCell="E9" activePane="bottomRight" state="frozen"/>
      <selection activeCell="C12" sqref="C12"/>
      <selection pane="topRight" activeCell="C12" sqref="C12"/>
      <selection pane="bottomLeft" activeCell="C12" sqref="C12"/>
      <selection pane="bottomRight" activeCell="C11" sqref="C11"/>
    </sheetView>
  </sheetViews>
  <sheetFormatPr defaultRowHeight="18"/>
  <cols>
    <col min="3" max="4" width="23.19921875" style="25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</cols>
  <sheetData>
    <row r="1" spans="1:21" ht="18.600000000000001" thickBot="1">
      <c r="A1" t="s">
        <v>161</v>
      </c>
      <c r="C1" s="9">
        <v>44376</v>
      </c>
      <c r="D1" s="25" t="s">
        <v>162</v>
      </c>
      <c r="L1" s="26" t="s">
        <v>163</v>
      </c>
    </row>
    <row r="2" spans="1:21" ht="18.600000000000001" thickBot="1">
      <c r="A2" t="s">
        <v>367</v>
      </c>
      <c r="C2" s="27">
        <f>'wheel offloading'!D41</f>
        <v>44376.285104166665</v>
      </c>
      <c r="L2" s="26">
        <f>+L7*2.5</f>
        <v>700</v>
      </c>
    </row>
    <row r="3" spans="1:21" ht="18.600000000000001" thickBot="1">
      <c r="A3" t="s">
        <v>368</v>
      </c>
      <c r="C3" s="27">
        <f>'wheel offloading'!D43</f>
        <v>44377.241064814814</v>
      </c>
      <c r="L3" s="26" t="s">
        <v>166</v>
      </c>
    </row>
    <row r="4" spans="1:21" ht="18.600000000000001" thickBot="1">
      <c r="A4" t="s">
        <v>369</v>
      </c>
      <c r="C4" s="27">
        <f>'wheel offloading'!D45</f>
        <v>44377.983912037038</v>
      </c>
      <c r="L4" s="26"/>
    </row>
    <row r="5" spans="1:21">
      <c r="A5" t="s">
        <v>370</v>
      </c>
      <c r="C5" s="63">
        <f>'wheel offloading'!D47</f>
        <v>44379.07775462963</v>
      </c>
      <c r="L5" s="26"/>
    </row>
    <row r="6" spans="1:21" hidden="1">
      <c r="A6" t="s">
        <v>302</v>
      </c>
      <c r="C6" s="28">
        <f>'wheel offloading'!D21</f>
        <v>44367.86922453704</v>
      </c>
      <c r="L6" s="26"/>
    </row>
    <row r="7" spans="1:21">
      <c r="A7" s="73" t="s">
        <v>170</v>
      </c>
      <c r="B7" s="73"/>
      <c r="C7" s="73" t="s">
        <v>171</v>
      </c>
      <c r="D7" s="73"/>
      <c r="L7" s="26">
        <f>+SUM(L9:L47)</f>
        <v>280</v>
      </c>
    </row>
    <row r="8" spans="1:21">
      <c r="A8" s="29" t="s">
        <v>172</v>
      </c>
      <c r="B8" s="29" t="s">
        <v>173</v>
      </c>
      <c r="C8" s="29" t="s">
        <v>172</v>
      </c>
      <c r="D8" s="29" t="s">
        <v>173</v>
      </c>
      <c r="E8" s="29" t="s">
        <v>174</v>
      </c>
      <c r="F8" s="29" t="s">
        <v>175</v>
      </c>
      <c r="G8" s="29" t="s">
        <v>176</v>
      </c>
      <c r="H8" s="29" t="s">
        <v>37</v>
      </c>
      <c r="I8" s="29"/>
      <c r="L8" s="26" t="s">
        <v>177</v>
      </c>
      <c r="N8" t="s">
        <v>177</v>
      </c>
    </row>
    <row r="9" spans="1:21">
      <c r="C9" s="30">
        <f>C1</f>
        <v>44376</v>
      </c>
      <c r="D9" s="31">
        <f t="shared" ref="D9:D26" si="0">C9+H9/3600/24</f>
        <v>44376.005891203706</v>
      </c>
      <c r="E9" s="2"/>
      <c r="F9" s="2" t="s">
        <v>31</v>
      </c>
      <c r="G9" t="s">
        <v>129</v>
      </c>
      <c r="H9" s="2">
        <f>VLOOKUP(G9,List!B:C,2,0)</f>
        <v>509</v>
      </c>
      <c r="I9" s="2"/>
      <c r="K9" s="2" t="str">
        <f>VLOOKUP(G9,List!B:E,4,0)</f>
        <v>dcsm-EF_MDP_ON</v>
      </c>
      <c r="L9" s="2">
        <f>VLOOKUP(G9,List!B:G,6,0)</f>
        <v>11</v>
      </c>
      <c r="P9" t="s">
        <v>360</v>
      </c>
      <c r="Q9" t="s">
        <v>239</v>
      </c>
      <c r="U9" t="str">
        <f>+IF(K9=Q9,"","x")</f>
        <v>x</v>
      </c>
    </row>
    <row r="10" spans="1:21">
      <c r="C10" s="30">
        <f>D9</f>
        <v>44376.005891203706</v>
      </c>
      <c r="D10" s="31">
        <f t="shared" si="0"/>
        <v>44376.006377314814</v>
      </c>
      <c r="E10" s="2"/>
      <c r="F10" s="2"/>
      <c r="G10" s="2" t="s">
        <v>41</v>
      </c>
      <c r="H10" s="2">
        <f>VLOOKUP(G10,List!B:C,2,0)</f>
        <v>42</v>
      </c>
      <c r="I10" s="2"/>
      <c r="K10" s="2" t="str">
        <f>VLOOKUP(G10,List!B:E,4,0)</f>
        <v>dcsm-EF_MDP_CRUISE_SET</v>
      </c>
      <c r="L10" s="2">
        <f>VLOOKUP(G10,List!B:G,6,0)</f>
        <v>2</v>
      </c>
      <c r="P10" t="s">
        <v>360</v>
      </c>
      <c r="Q10" t="s">
        <v>241</v>
      </c>
      <c r="U10" t="str">
        <f t="shared" ref="U10:U54" si="1">+IF(K10=Q10,"","x")</f>
        <v/>
      </c>
    </row>
    <row r="11" spans="1:21">
      <c r="C11" s="30">
        <f t="shared" ref="C11:C19" si="2">D10</f>
        <v>44376.006377314814</v>
      </c>
      <c r="D11" s="31">
        <f t="shared" si="0"/>
        <v>44376.006863425922</v>
      </c>
      <c r="E11" s="2"/>
      <c r="F11" s="33" t="s">
        <v>35</v>
      </c>
      <c r="G11" s="33" t="s">
        <v>36</v>
      </c>
      <c r="H11" s="2">
        <f>VLOOKUP(G11,List!B:C,2,0)</f>
        <v>42</v>
      </c>
      <c r="I11" s="33" t="s">
        <v>178</v>
      </c>
      <c r="K11" s="2" t="str">
        <f>VLOOKUP(G11,List!B:E,4,0)</f>
        <v>dcsm-EF_BUS_TLM_MODE_10</v>
      </c>
      <c r="L11" s="2">
        <f>VLOOKUP(G11,List!B:G,6,0)</f>
        <v>2</v>
      </c>
      <c r="P11" t="s">
        <v>360</v>
      </c>
      <c r="Q11" t="s">
        <v>257</v>
      </c>
      <c r="U11" t="str">
        <f t="shared" si="1"/>
        <v/>
      </c>
    </row>
    <row r="12" spans="1:21">
      <c r="C12" s="30">
        <f t="shared" si="2"/>
        <v>44376.006863425922</v>
      </c>
      <c r="D12" s="31">
        <f t="shared" si="0"/>
        <v>44376.010243055549</v>
      </c>
      <c r="E12" s="2"/>
      <c r="F12" s="77" t="s">
        <v>8</v>
      </c>
      <c r="G12" s="2" t="s">
        <v>96</v>
      </c>
      <c r="H12" s="2">
        <f>VLOOKUP(G12,List!B:C,2,0)</f>
        <v>292</v>
      </c>
      <c r="I12" s="33"/>
      <c r="K12" s="2" t="str">
        <f>VLOOKUP(G12,List!B:E,4,0)</f>
        <v>dcsm-EF_MEA1_ON_SW</v>
      </c>
      <c r="L12" s="2">
        <f>VLOOKUP(G12,List!B:G,6,0)</f>
        <v>12</v>
      </c>
      <c r="P12" t="s">
        <v>360</v>
      </c>
      <c r="Q12" t="s">
        <v>234</v>
      </c>
      <c r="U12" t="str">
        <f t="shared" si="1"/>
        <v/>
      </c>
    </row>
    <row r="13" spans="1:21">
      <c r="C13" s="30">
        <f t="shared" si="2"/>
        <v>44376.010243055549</v>
      </c>
      <c r="D13" s="31">
        <f t="shared" si="0"/>
        <v>44376.024479166663</v>
      </c>
      <c r="E13" s="2"/>
      <c r="F13" s="78"/>
      <c r="G13" s="34" t="s">
        <v>4</v>
      </c>
      <c r="H13" s="2">
        <f>VLOOKUP(G13,List!B:C,2,0)</f>
        <v>1230</v>
      </c>
      <c r="I13" s="33"/>
      <c r="K13" s="2" t="str">
        <f>VLOOKUP(G13,List!B:E,4,0)</f>
        <v>dcsm-EF_HEP_ON_START_for_TL</v>
      </c>
      <c r="L13" s="2">
        <f>VLOOKUP(G13,List!B:G,6,0)</f>
        <v>34</v>
      </c>
      <c r="P13" t="s">
        <v>360</v>
      </c>
      <c r="Q13" t="s">
        <v>238</v>
      </c>
      <c r="U13" t="str">
        <f t="shared" si="1"/>
        <v/>
      </c>
    </row>
    <row r="14" spans="1:21">
      <c r="C14" s="30">
        <f t="shared" si="2"/>
        <v>44376.024479166663</v>
      </c>
      <c r="D14" s="31">
        <f t="shared" si="0"/>
        <v>44376.025405092587</v>
      </c>
      <c r="E14" s="44"/>
      <c r="F14" s="78"/>
      <c r="G14" s="2" t="s">
        <v>40</v>
      </c>
      <c r="H14" s="2">
        <f>VLOOKUP(G14,List!B:C,2,0)</f>
        <v>80</v>
      </c>
      <c r="I14" s="46"/>
      <c r="K14" s="2" t="str">
        <f>VLOOKUP(G14,List!B:E,4,0)</f>
        <v>dcsm-EF_PME_ON</v>
      </c>
      <c r="L14" s="2">
        <f>VLOOKUP(G14,List!B:G,6,0)</f>
        <v>2</v>
      </c>
      <c r="P14" t="s">
        <v>360</v>
      </c>
      <c r="Q14" t="s">
        <v>230</v>
      </c>
      <c r="U14" t="str">
        <f t="shared" si="1"/>
        <v/>
      </c>
    </row>
    <row r="15" spans="1:21">
      <c r="C15" s="30">
        <f t="shared" si="2"/>
        <v>44376.025405092587</v>
      </c>
      <c r="D15" s="31">
        <f t="shared" si="0"/>
        <v>44376.025567129625</v>
      </c>
      <c r="E15" s="44"/>
      <c r="F15" s="75"/>
      <c r="G15" t="s">
        <v>6</v>
      </c>
      <c r="H15" s="2">
        <f>VLOOKUP(G15,List!B:C,2,0)</f>
        <v>14</v>
      </c>
      <c r="I15" s="46"/>
      <c r="K15" s="2" t="str">
        <f>VLOOKUP(G15,List!B:E,4,0)</f>
        <v>dcsm-EF_MGF_ON</v>
      </c>
      <c r="L15" s="2">
        <f>VLOOKUP(G15,List!B:G,6,0)</f>
        <v>3</v>
      </c>
      <c r="P15" t="s">
        <v>360</v>
      </c>
      <c r="Q15" t="s">
        <v>232</v>
      </c>
      <c r="U15" t="str">
        <f t="shared" si="1"/>
        <v/>
      </c>
    </row>
    <row r="16" spans="1:21">
      <c r="C16" s="30">
        <f>D15</f>
        <v>44376.025567129625</v>
      </c>
      <c r="D16" s="31">
        <f t="shared" si="0"/>
        <v>44376.045266203699</v>
      </c>
      <c r="E16" s="44"/>
      <c r="F16" s="78" t="s">
        <v>9</v>
      </c>
      <c r="G16" s="2" t="s">
        <v>93</v>
      </c>
      <c r="H16" s="2">
        <f>VLOOKUP(G16,List!B:C,2,0)</f>
        <v>1702</v>
      </c>
      <c r="I16" s="45"/>
      <c r="K16" s="2" t="str">
        <f>VLOOKUP(G16,List!B:E,4,0)</f>
        <v>dcsm-EF_MEA1_HV_ON</v>
      </c>
      <c r="L16" s="2">
        <f>VLOOKUP(G16,List!B:G,6,0)</f>
        <v>27</v>
      </c>
      <c r="P16" t="s">
        <v>360</v>
      </c>
      <c r="Q16" t="s">
        <v>244</v>
      </c>
      <c r="U16" t="str">
        <f t="shared" si="1"/>
        <v/>
      </c>
    </row>
    <row r="17" spans="1:21">
      <c r="C17" s="30">
        <f t="shared" si="2"/>
        <v>44376.045266203699</v>
      </c>
      <c r="D17" s="30">
        <f t="shared" si="0"/>
        <v>44376.048391203702</v>
      </c>
      <c r="E17" s="2"/>
      <c r="F17" s="75"/>
      <c r="G17" s="46" t="s">
        <v>12</v>
      </c>
      <c r="H17" s="2">
        <f>VLOOKUP(G17,List!B:C,2,0)</f>
        <v>270</v>
      </c>
      <c r="I17" s="33"/>
      <c r="K17" s="2" t="str">
        <f>VLOOKUP(G17,List!B:E,4,0)</f>
        <v>dcsm-EF_HEPE_HV_ON_OBS_START</v>
      </c>
      <c r="L17" s="2">
        <f>VLOOKUP(G17,List!B:G,6,0)</f>
        <v>6</v>
      </c>
      <c r="P17" t="s">
        <v>360</v>
      </c>
      <c r="Q17" t="s">
        <v>255</v>
      </c>
      <c r="U17" t="str">
        <f t="shared" si="1"/>
        <v/>
      </c>
    </row>
    <row r="18" spans="1:21">
      <c r="C18" s="30">
        <f t="shared" si="2"/>
        <v>44376.048391203702</v>
      </c>
      <c r="D18" s="30">
        <f t="shared" si="0"/>
        <v>44376.04887731481</v>
      </c>
      <c r="E18" s="2"/>
      <c r="F18" s="33" t="s">
        <v>33</v>
      </c>
      <c r="G18" s="33" t="s">
        <v>34</v>
      </c>
      <c r="H18" s="2">
        <f>VLOOKUP(G18,List!B:C,2,0)</f>
        <v>42</v>
      </c>
      <c r="I18" s="33" t="s">
        <v>179</v>
      </c>
      <c r="K18" s="2" t="str">
        <f>VLOOKUP(G18,List!B:E,4,0)</f>
        <v>dcsm-EF_BUS_TLM_MODE_5</v>
      </c>
      <c r="L18" s="2">
        <f>VLOOKUP(G18,List!B:G,6,0)</f>
        <v>2</v>
      </c>
      <c r="P18" t="s">
        <v>360</v>
      </c>
      <c r="Q18" t="s">
        <v>256</v>
      </c>
      <c r="U18" t="str">
        <f t="shared" si="1"/>
        <v/>
      </c>
    </row>
    <row r="19" spans="1:21">
      <c r="C19" s="47">
        <f t="shared" si="2"/>
        <v>44376.04887731481</v>
      </c>
      <c r="D19" s="47">
        <f>C20</f>
        <v>44376.280312500006</v>
      </c>
      <c r="E19" s="48" t="s">
        <v>371</v>
      </c>
      <c r="F19" s="49"/>
      <c r="G19" s="49"/>
      <c r="H19" s="50">
        <f>(D19-C19)*3600*24</f>
        <v>19996.000000974163</v>
      </c>
      <c r="I19" s="49">
        <f>H19/3600</f>
        <v>5.5544444447150454</v>
      </c>
      <c r="K19" t="s">
        <v>307</v>
      </c>
      <c r="L19" s="2">
        <v>0</v>
      </c>
      <c r="P19" t="s">
        <v>361</v>
      </c>
      <c r="Q19">
        <v>19419</v>
      </c>
      <c r="U19" t="str">
        <f t="shared" si="1"/>
        <v>x</v>
      </c>
    </row>
    <row r="20" spans="1:21">
      <c r="C20" s="30">
        <f>D20-H20/3600/24</f>
        <v>44376.280312500006</v>
      </c>
      <c r="D20" s="30">
        <f>C21</f>
        <v>44376.280798611115</v>
      </c>
      <c r="E20" s="2"/>
      <c r="F20" s="33" t="s">
        <v>35</v>
      </c>
      <c r="G20" s="33" t="s">
        <v>36</v>
      </c>
      <c r="H20" s="2">
        <f>VLOOKUP(G20,List!B:C,2,0)</f>
        <v>42</v>
      </c>
      <c r="I20" s="33" t="s">
        <v>178</v>
      </c>
      <c r="K20" s="2" t="str">
        <f>VLOOKUP(G20,List!B:E,4,0)</f>
        <v>dcsm-EF_BUS_TLM_MODE_10</v>
      </c>
      <c r="L20" s="2">
        <f>VLOOKUP(G20,List!B:G,6,0)</f>
        <v>2</v>
      </c>
      <c r="P20" t="s">
        <v>360</v>
      </c>
      <c r="Q20" t="s">
        <v>257</v>
      </c>
      <c r="U20" t="str">
        <f t="shared" si="1"/>
        <v/>
      </c>
    </row>
    <row r="21" spans="1:21">
      <c r="C21" s="30">
        <f>D21-H21/3600/24</f>
        <v>44376.280798611115</v>
      </c>
      <c r="D21" s="30">
        <f>C22</f>
        <v>44376.282997685186</v>
      </c>
      <c r="E21" s="2"/>
      <c r="F21" s="76" t="s">
        <v>14</v>
      </c>
      <c r="G21" s="33" t="s">
        <v>15</v>
      </c>
      <c r="H21" s="2">
        <f>VLOOKUP(G21,List!B:C,2,0)</f>
        <v>190</v>
      </c>
      <c r="I21" s="33"/>
      <c r="K21" s="2" t="str">
        <f>VLOOKUP(G21,List!B:E,4,0)</f>
        <v>dcsm-EF_HEPE_HV_OFF_OBS_OFF</v>
      </c>
      <c r="L21" s="2">
        <f>VLOOKUP(G21,List!B:G,6,0)</f>
        <v>5</v>
      </c>
      <c r="P21" t="s">
        <v>360</v>
      </c>
      <c r="Q21" t="s">
        <v>258</v>
      </c>
      <c r="U21" t="str">
        <f t="shared" si="1"/>
        <v/>
      </c>
    </row>
    <row r="22" spans="1:21" ht="18.600000000000001" thickBot="1">
      <c r="C22" s="30">
        <f>D22-H22/3600/24</f>
        <v>44376.282997685186</v>
      </c>
      <c r="D22" s="30">
        <f>C23</f>
        <v>44376.285104166665</v>
      </c>
      <c r="E22" s="2"/>
      <c r="F22" s="76"/>
      <c r="G22" s="56" t="s">
        <v>102</v>
      </c>
      <c r="H22" s="57">
        <f>VLOOKUP(G22,List!B:C,2,0)</f>
        <v>182</v>
      </c>
      <c r="I22" s="58"/>
      <c r="J22" s="59"/>
      <c r="K22" s="57" t="str">
        <f>VLOOKUP(G22,List!B:E,4,0)</f>
        <v>dcsm-EF_MEA1_HV_OFF</v>
      </c>
      <c r="L22" s="2">
        <f>VLOOKUP(G22,List!B:G,6,0)</f>
        <v>10</v>
      </c>
      <c r="P22" t="s">
        <v>360</v>
      </c>
      <c r="Q22" t="s">
        <v>266</v>
      </c>
      <c r="U22" t="str">
        <f t="shared" si="1"/>
        <v/>
      </c>
    </row>
    <row r="23" spans="1:21" ht="18.600000000000001" thickBot="1">
      <c r="A23" s="35"/>
      <c r="B23" s="36"/>
      <c r="C23" s="37">
        <f>$C$2</f>
        <v>44376.285104166665</v>
      </c>
      <c r="D23" s="37">
        <f t="shared" si="0"/>
        <v>44376.298993055556</v>
      </c>
      <c r="E23" s="38" t="str">
        <f>A2</f>
        <v># WOL#20</v>
      </c>
      <c r="F23" s="39"/>
      <c r="G23" s="40">
        <f>(C24-D22)*24*3600</f>
        <v>1800.0000002095476</v>
      </c>
      <c r="H23" s="41">
        <v>1200</v>
      </c>
      <c r="I23" s="42"/>
      <c r="K23" s="2" t="e">
        <f>+IF(G23="","",IF(VLOOKUP(G23,List!B:D,3,FALSE)=0,"",VLOOKUP(G23,List!B:D,3,FALSE)))</f>
        <v>#N/A</v>
      </c>
      <c r="L23" s="2">
        <v>0</v>
      </c>
      <c r="P23" t="s">
        <v>361</v>
      </c>
      <c r="Q23">
        <v>1800</v>
      </c>
      <c r="U23" t="e">
        <f t="shared" si="1"/>
        <v>#N/A</v>
      </c>
    </row>
    <row r="24" spans="1:21">
      <c r="C24" s="43">
        <f>D23+10/60/24</f>
        <v>44376.305937500001</v>
      </c>
      <c r="D24" s="31">
        <f t="shared" si="0"/>
        <v>44376.325636574074</v>
      </c>
      <c r="E24" s="44"/>
      <c r="F24" s="74" t="s">
        <v>9</v>
      </c>
      <c r="G24" s="2" t="s">
        <v>93</v>
      </c>
      <c r="H24" s="2">
        <f>VLOOKUP(G24,List!B:C,2,0)</f>
        <v>1702</v>
      </c>
      <c r="I24" s="45"/>
      <c r="K24" s="2" t="str">
        <f>VLOOKUP(G24,List!B:E,4,0)</f>
        <v>dcsm-EF_MEA1_HV_ON</v>
      </c>
      <c r="L24" s="2">
        <f>VLOOKUP(G24,List!B:G,6,0)</f>
        <v>27</v>
      </c>
      <c r="P24" t="s">
        <v>360</v>
      </c>
      <c r="Q24" t="s">
        <v>244</v>
      </c>
      <c r="U24" t="str">
        <f t="shared" si="1"/>
        <v/>
      </c>
    </row>
    <row r="25" spans="1:21">
      <c r="C25" s="30">
        <f>D24</f>
        <v>44376.325636574074</v>
      </c>
      <c r="D25" s="30">
        <f t="shared" si="0"/>
        <v>44376.328761574077</v>
      </c>
      <c r="E25" s="2"/>
      <c r="F25" s="75"/>
      <c r="G25" s="46" t="s">
        <v>12</v>
      </c>
      <c r="H25" s="2">
        <f>VLOOKUP(G25,List!B:C,2,0)</f>
        <v>270</v>
      </c>
      <c r="I25" s="33"/>
      <c r="K25" s="2" t="str">
        <f>VLOOKUP(G25,List!B:E,4,0)</f>
        <v>dcsm-EF_HEPE_HV_ON_OBS_START</v>
      </c>
      <c r="L25" s="2">
        <f>VLOOKUP(G25,List!B:G,6,0)</f>
        <v>6</v>
      </c>
      <c r="P25" t="s">
        <v>360</v>
      </c>
      <c r="Q25" t="s">
        <v>255</v>
      </c>
      <c r="U25" t="str">
        <f t="shared" si="1"/>
        <v/>
      </c>
    </row>
    <row r="26" spans="1:21">
      <c r="C26" s="30">
        <f>D25</f>
        <v>44376.328761574077</v>
      </c>
      <c r="D26" s="30">
        <f t="shared" si="0"/>
        <v>44376.329247685186</v>
      </c>
      <c r="E26" s="2"/>
      <c r="F26" s="33" t="s">
        <v>33</v>
      </c>
      <c r="G26" s="33" t="s">
        <v>34</v>
      </c>
      <c r="H26" s="2">
        <f>VLOOKUP(G26,List!B:C,2,0)</f>
        <v>42</v>
      </c>
      <c r="I26" s="33" t="s">
        <v>179</v>
      </c>
      <c r="K26" s="2" t="str">
        <f>VLOOKUP(G26,List!B:E,4,0)</f>
        <v>dcsm-EF_BUS_TLM_MODE_5</v>
      </c>
      <c r="L26" s="2">
        <f>VLOOKUP(G26,List!B:G,6,0)</f>
        <v>2</v>
      </c>
      <c r="P26" t="s">
        <v>360</v>
      </c>
      <c r="Q26" t="s">
        <v>256</v>
      </c>
      <c r="U26" t="str">
        <f t="shared" si="1"/>
        <v/>
      </c>
    </row>
    <row r="27" spans="1:21">
      <c r="C27" s="47">
        <f>D26</f>
        <v>44376.329247685186</v>
      </c>
      <c r="D27" s="47">
        <f>C28</f>
        <v>44377.236273148155</v>
      </c>
      <c r="E27" s="48" t="s">
        <v>372</v>
      </c>
      <c r="F27" s="49"/>
      <c r="G27" s="49"/>
      <c r="H27" s="50">
        <f>(D27-C27)*3600*24</f>
        <v>78367.000000574626</v>
      </c>
      <c r="I27" s="49">
        <f>H27/3600</f>
        <v>21.768611111270729</v>
      </c>
      <c r="K27" t="s">
        <v>307</v>
      </c>
      <c r="L27" s="2">
        <v>0</v>
      </c>
      <c r="P27" t="s">
        <v>361</v>
      </c>
      <c r="Q27">
        <v>78367</v>
      </c>
      <c r="U27" t="str">
        <f t="shared" si="1"/>
        <v>x</v>
      </c>
    </row>
    <row r="28" spans="1:21">
      <c r="C28" s="30">
        <f>D28-H28/3600/24</f>
        <v>44377.236273148155</v>
      </c>
      <c r="D28" s="30">
        <f>C29</f>
        <v>44377.236759259264</v>
      </c>
      <c r="E28" s="2"/>
      <c r="F28" s="33" t="s">
        <v>35</v>
      </c>
      <c r="G28" s="33" t="s">
        <v>36</v>
      </c>
      <c r="H28" s="2">
        <f>VLOOKUP(G28,List!B:C,2,0)</f>
        <v>42</v>
      </c>
      <c r="I28" s="33" t="s">
        <v>178</v>
      </c>
      <c r="K28" s="2" t="str">
        <f>VLOOKUP(G28,List!B:E,4,0)</f>
        <v>dcsm-EF_BUS_TLM_MODE_10</v>
      </c>
      <c r="L28" s="2">
        <f>VLOOKUP(G28,List!B:G,6,0)</f>
        <v>2</v>
      </c>
      <c r="P28" t="s">
        <v>360</v>
      </c>
      <c r="Q28" t="s">
        <v>257</v>
      </c>
      <c r="U28" t="str">
        <f t="shared" si="1"/>
        <v/>
      </c>
    </row>
    <row r="29" spans="1:21">
      <c r="C29" s="30">
        <f>D29-H29/3600/24</f>
        <v>44377.236759259264</v>
      </c>
      <c r="D29" s="30">
        <f>C30</f>
        <v>44377.238958333335</v>
      </c>
      <c r="E29" s="2"/>
      <c r="F29" s="76" t="s">
        <v>14</v>
      </c>
      <c r="G29" s="33" t="s">
        <v>15</v>
      </c>
      <c r="H29" s="2">
        <f>VLOOKUP(G29,List!B:C,2,0)</f>
        <v>190</v>
      </c>
      <c r="I29" s="33"/>
      <c r="K29" s="2" t="str">
        <f>VLOOKUP(G29,List!B:E,4,0)</f>
        <v>dcsm-EF_HEPE_HV_OFF_OBS_OFF</v>
      </c>
      <c r="L29" s="2">
        <f>VLOOKUP(G29,List!B:G,6,0)</f>
        <v>5</v>
      </c>
      <c r="P29" t="s">
        <v>360</v>
      </c>
      <c r="Q29" t="s">
        <v>258</v>
      </c>
      <c r="U29" t="str">
        <f t="shared" si="1"/>
        <v/>
      </c>
    </row>
    <row r="30" spans="1:21" ht="18.600000000000001" thickBot="1">
      <c r="C30" s="30">
        <f>D30-H30/3600/24</f>
        <v>44377.238958333335</v>
      </c>
      <c r="D30" s="30">
        <f>C31</f>
        <v>44377.241064814814</v>
      </c>
      <c r="E30" s="2"/>
      <c r="F30" s="76"/>
      <c r="G30" s="56" t="s">
        <v>102</v>
      </c>
      <c r="H30" s="57">
        <f>VLOOKUP(G30,List!B:C,2,0)</f>
        <v>182</v>
      </c>
      <c r="I30" s="58"/>
      <c r="J30" s="59"/>
      <c r="K30" s="57" t="str">
        <f>VLOOKUP(G30,List!B:E,4,0)</f>
        <v>dcsm-EF_MEA1_HV_OFF</v>
      </c>
      <c r="L30" s="2">
        <f>VLOOKUP(G30,List!B:G,6,0)</f>
        <v>10</v>
      </c>
      <c r="P30" t="s">
        <v>360</v>
      </c>
      <c r="Q30" t="s">
        <v>266</v>
      </c>
      <c r="U30" t="str">
        <f t="shared" si="1"/>
        <v/>
      </c>
    </row>
    <row r="31" spans="1:21" ht="18.600000000000001" thickBot="1">
      <c r="A31" s="35"/>
      <c r="B31" s="36"/>
      <c r="C31" s="37">
        <f>$C$3</f>
        <v>44377.241064814814</v>
      </c>
      <c r="D31" s="37">
        <f>C31+H31/3600/24</f>
        <v>44377.254953703705</v>
      </c>
      <c r="E31" s="38" t="str">
        <f>A3</f>
        <v># WOL#21</v>
      </c>
      <c r="F31" s="39"/>
      <c r="G31" s="39">
        <f>(C32-D30)*24*3600</f>
        <v>1800.0000002095476</v>
      </c>
      <c r="H31" s="41">
        <v>1200</v>
      </c>
      <c r="I31" s="42"/>
      <c r="K31" t="e">
        <f>+IF(G31="","",IF(VLOOKUP(G31,List!B:D,3,FALSE)=0,"",VLOOKUP(G31,List!B:D,3,FALSE)))</f>
        <v>#N/A</v>
      </c>
      <c r="L31" s="2">
        <v>0</v>
      </c>
      <c r="P31" t="s">
        <v>361</v>
      </c>
      <c r="Q31">
        <v>1800</v>
      </c>
      <c r="U31" t="e">
        <f t="shared" si="1"/>
        <v>#N/A</v>
      </c>
    </row>
    <row r="32" spans="1:21">
      <c r="C32" s="43">
        <f>D31+10/60/24</f>
        <v>44377.26189814815</v>
      </c>
      <c r="D32" s="31">
        <f>C32+H32/3600/24</f>
        <v>44377.281597222223</v>
      </c>
      <c r="E32" s="44"/>
      <c r="F32" s="74" t="s">
        <v>9</v>
      </c>
      <c r="G32" s="2" t="s">
        <v>93</v>
      </c>
      <c r="H32" s="2">
        <f>VLOOKUP(G32,List!B:C,2,0)</f>
        <v>1702</v>
      </c>
      <c r="I32" s="45"/>
      <c r="K32" s="2" t="str">
        <f>VLOOKUP(G32,List!B:E,4,0)</f>
        <v>dcsm-EF_MEA1_HV_ON</v>
      </c>
      <c r="L32" s="2">
        <f>VLOOKUP(G32,List!B:G,6,0)</f>
        <v>27</v>
      </c>
      <c r="P32" t="s">
        <v>360</v>
      </c>
      <c r="Q32" t="s">
        <v>244</v>
      </c>
      <c r="U32" t="str">
        <f t="shared" si="1"/>
        <v/>
      </c>
    </row>
    <row r="33" spans="1:21">
      <c r="C33" s="30">
        <f>D32</f>
        <v>44377.281597222223</v>
      </c>
      <c r="D33" s="30">
        <f>C33+H33/3600/24</f>
        <v>44377.284722222226</v>
      </c>
      <c r="E33" s="2"/>
      <c r="F33" s="75"/>
      <c r="G33" s="46" t="s">
        <v>12</v>
      </c>
      <c r="H33" s="2">
        <f>VLOOKUP(G33,List!B:C,2,0)</f>
        <v>270</v>
      </c>
      <c r="I33" s="33"/>
      <c r="K33" s="2" t="str">
        <f>VLOOKUP(G33,List!B:E,4,0)</f>
        <v>dcsm-EF_HEPE_HV_ON_OBS_START</v>
      </c>
      <c r="L33" s="2">
        <f>VLOOKUP(G33,List!B:G,6,0)</f>
        <v>6</v>
      </c>
      <c r="P33" t="s">
        <v>360</v>
      </c>
      <c r="Q33" t="s">
        <v>255</v>
      </c>
      <c r="U33" t="str">
        <f t="shared" si="1"/>
        <v/>
      </c>
    </row>
    <row r="34" spans="1:21">
      <c r="C34" s="30">
        <f>D33</f>
        <v>44377.284722222226</v>
      </c>
      <c r="D34" s="30">
        <f>C34+H34/3600/24</f>
        <v>44377.285208333335</v>
      </c>
      <c r="E34" s="2"/>
      <c r="F34" s="33" t="s">
        <v>33</v>
      </c>
      <c r="G34" s="33" t="s">
        <v>34</v>
      </c>
      <c r="H34" s="2">
        <f>VLOOKUP(G34,List!B:C,2,0)</f>
        <v>42</v>
      </c>
      <c r="I34" s="33" t="s">
        <v>179</v>
      </c>
      <c r="K34" s="2" t="str">
        <f>VLOOKUP(G34,List!B:E,4,0)</f>
        <v>dcsm-EF_BUS_TLM_MODE_5</v>
      </c>
      <c r="L34" s="2">
        <f>VLOOKUP(G34,List!B:G,6,0)</f>
        <v>2</v>
      </c>
      <c r="P34" t="s">
        <v>360</v>
      </c>
      <c r="Q34" t="s">
        <v>256</v>
      </c>
      <c r="U34" t="str">
        <f t="shared" si="1"/>
        <v/>
      </c>
    </row>
    <row r="35" spans="1:21">
      <c r="C35" s="47">
        <f>D34</f>
        <v>44377.285208333335</v>
      </c>
      <c r="D35" s="47">
        <f>C36</f>
        <v>44377.979120370379</v>
      </c>
      <c r="E35" s="48" t="s">
        <v>373</v>
      </c>
      <c r="F35" s="49"/>
      <c r="G35" s="49"/>
      <c r="H35" s="50">
        <f>(D35-C35)*3600*24</f>
        <v>59954.000000632368</v>
      </c>
      <c r="I35" s="49">
        <f>H35/3600</f>
        <v>16.653888889064547</v>
      </c>
      <c r="K35" t="s">
        <v>307</v>
      </c>
      <c r="L35" s="2">
        <v>0</v>
      </c>
      <c r="P35" t="s">
        <v>361</v>
      </c>
      <c r="Q35">
        <v>59954</v>
      </c>
      <c r="U35" t="str">
        <f t="shared" si="1"/>
        <v>x</v>
      </c>
    </row>
    <row r="36" spans="1:21">
      <c r="C36" s="30">
        <f>D36-H36/3600/24</f>
        <v>44377.979120370379</v>
      </c>
      <c r="D36" s="30">
        <f>C37</f>
        <v>44377.979606481487</v>
      </c>
      <c r="E36" s="2"/>
      <c r="F36" s="33" t="s">
        <v>35</v>
      </c>
      <c r="G36" s="33" t="s">
        <v>36</v>
      </c>
      <c r="H36" s="2">
        <f>VLOOKUP(G36,List!B:C,2,0)</f>
        <v>42</v>
      </c>
      <c r="I36" s="33" t="s">
        <v>178</v>
      </c>
      <c r="K36" s="2" t="str">
        <f>VLOOKUP(G36,List!B:E,4,0)</f>
        <v>dcsm-EF_BUS_TLM_MODE_10</v>
      </c>
      <c r="L36" s="2">
        <f>VLOOKUP(G36,List!B:G,6,0)</f>
        <v>2</v>
      </c>
      <c r="P36" t="s">
        <v>360</v>
      </c>
      <c r="Q36" t="s">
        <v>257</v>
      </c>
      <c r="U36" t="str">
        <f t="shared" si="1"/>
        <v/>
      </c>
    </row>
    <row r="37" spans="1:21">
      <c r="C37" s="30">
        <f>D37-H37/3600/24</f>
        <v>44377.979606481487</v>
      </c>
      <c r="D37" s="30">
        <f>C38</f>
        <v>44377.981805555559</v>
      </c>
      <c r="E37" s="2"/>
      <c r="F37" s="76" t="s">
        <v>14</v>
      </c>
      <c r="G37" s="33" t="s">
        <v>15</v>
      </c>
      <c r="H37" s="2">
        <f>VLOOKUP(G37,List!B:C,2,0)</f>
        <v>190</v>
      </c>
      <c r="I37" s="33"/>
      <c r="K37" s="2" t="str">
        <f>VLOOKUP(G37,List!B:E,4,0)</f>
        <v>dcsm-EF_HEPE_HV_OFF_OBS_OFF</v>
      </c>
      <c r="L37" s="2">
        <f>VLOOKUP(G37,List!B:G,6,0)</f>
        <v>5</v>
      </c>
      <c r="P37" t="s">
        <v>360</v>
      </c>
      <c r="Q37" t="s">
        <v>258</v>
      </c>
      <c r="U37" t="str">
        <f t="shared" si="1"/>
        <v/>
      </c>
    </row>
    <row r="38" spans="1:21" ht="18.600000000000001" thickBot="1">
      <c r="C38" s="30">
        <f>D38-H38/3600/24</f>
        <v>44377.981805555559</v>
      </c>
      <c r="D38" s="30">
        <f>C39</f>
        <v>44377.983912037038</v>
      </c>
      <c r="E38" s="2"/>
      <c r="F38" s="76"/>
      <c r="G38" s="56" t="s">
        <v>102</v>
      </c>
      <c r="H38" s="57">
        <f>VLOOKUP(G38,List!B:C,2,0)</f>
        <v>182</v>
      </c>
      <c r="I38" s="58"/>
      <c r="J38" s="59"/>
      <c r="K38" s="57" t="str">
        <f>VLOOKUP(G38,List!B:E,4,0)</f>
        <v>dcsm-EF_MEA1_HV_OFF</v>
      </c>
      <c r="L38" s="2">
        <f>VLOOKUP(G38,List!B:G,6,0)</f>
        <v>10</v>
      </c>
      <c r="P38" t="s">
        <v>360</v>
      </c>
      <c r="Q38" t="s">
        <v>266</v>
      </c>
      <c r="U38" t="str">
        <f t="shared" si="1"/>
        <v/>
      </c>
    </row>
    <row r="39" spans="1:21" ht="18.600000000000001" thickBot="1">
      <c r="A39" s="35"/>
      <c r="B39" s="36"/>
      <c r="C39" s="37">
        <f>$C$4</f>
        <v>44377.983912037038</v>
      </c>
      <c r="D39" s="37">
        <f>C39+H39/3600/24</f>
        <v>44377.997800925928</v>
      </c>
      <c r="E39" s="38" t="str">
        <f>A4</f>
        <v># WOL#22</v>
      </c>
      <c r="F39" s="39"/>
      <c r="G39" s="39">
        <f>(C40-D38)*24*3600</f>
        <v>1800.0000002095476</v>
      </c>
      <c r="H39" s="41">
        <v>1200</v>
      </c>
      <c r="I39" s="42"/>
      <c r="K39" t="e">
        <f>+IF(G39="","",IF(VLOOKUP(G39,List!B:D,3,FALSE)=0,"",VLOOKUP(G39,List!B:D,3,FALSE)))</f>
        <v>#N/A</v>
      </c>
      <c r="L39" s="2">
        <v>0</v>
      </c>
      <c r="P39" t="s">
        <v>361</v>
      </c>
      <c r="Q39">
        <v>1800</v>
      </c>
      <c r="U39" t="e">
        <f t="shared" si="1"/>
        <v>#N/A</v>
      </c>
    </row>
    <row r="40" spans="1:21">
      <c r="C40" s="43">
        <f>D39+10/60/24</f>
        <v>44378.004745370374</v>
      </c>
      <c r="D40" s="31">
        <f>C40+H40/3600/24</f>
        <v>44378.024444444447</v>
      </c>
      <c r="E40" s="44"/>
      <c r="F40" s="74" t="s">
        <v>9</v>
      </c>
      <c r="G40" s="2" t="s">
        <v>93</v>
      </c>
      <c r="H40" s="2">
        <f>VLOOKUP(G40,List!B:C,2,0)</f>
        <v>1702</v>
      </c>
      <c r="I40" s="45"/>
      <c r="K40" s="2" t="str">
        <f>VLOOKUP(G40,List!B:E,4,0)</f>
        <v>dcsm-EF_MEA1_HV_ON</v>
      </c>
      <c r="L40" s="2">
        <f>VLOOKUP(G40,List!B:G,6,0)</f>
        <v>27</v>
      </c>
      <c r="P40" t="s">
        <v>360</v>
      </c>
      <c r="Q40" t="s">
        <v>244</v>
      </c>
      <c r="U40" t="str">
        <f t="shared" si="1"/>
        <v/>
      </c>
    </row>
    <row r="41" spans="1:21">
      <c r="C41" s="30">
        <f>D40</f>
        <v>44378.024444444447</v>
      </c>
      <c r="D41" s="30">
        <f>C41+H41/3600/24</f>
        <v>44378.02756944445</v>
      </c>
      <c r="E41" s="2"/>
      <c r="F41" s="75"/>
      <c r="G41" s="46" t="s">
        <v>12</v>
      </c>
      <c r="H41" s="2">
        <f>VLOOKUP(G41,List!B:C,2,0)</f>
        <v>270</v>
      </c>
      <c r="I41" s="33"/>
      <c r="K41" s="2" t="str">
        <f>VLOOKUP(G41,List!B:E,4,0)</f>
        <v>dcsm-EF_HEPE_HV_ON_OBS_START</v>
      </c>
      <c r="L41" s="2">
        <f>VLOOKUP(G41,List!B:G,6,0)</f>
        <v>6</v>
      </c>
      <c r="P41" t="s">
        <v>360</v>
      </c>
      <c r="Q41" t="s">
        <v>255</v>
      </c>
      <c r="U41" t="str">
        <f t="shared" si="1"/>
        <v/>
      </c>
    </row>
    <row r="42" spans="1:21">
      <c r="C42" s="30">
        <f>D41</f>
        <v>44378.02756944445</v>
      </c>
      <c r="D42" s="30">
        <f>C42+H42/3600/24</f>
        <v>44378.028055555558</v>
      </c>
      <c r="E42" s="2"/>
      <c r="F42" s="33" t="s">
        <v>33</v>
      </c>
      <c r="G42" s="33" t="s">
        <v>34</v>
      </c>
      <c r="H42" s="2">
        <f>VLOOKUP(G42,List!B:C,2,0)</f>
        <v>42</v>
      </c>
      <c r="I42" s="33" t="s">
        <v>179</v>
      </c>
      <c r="K42" s="2" t="str">
        <f>VLOOKUP(G42,List!B:E,4,0)</f>
        <v>dcsm-EF_BUS_TLM_MODE_5</v>
      </c>
      <c r="L42" s="2">
        <f>VLOOKUP(G42,List!B:G,6,0)</f>
        <v>2</v>
      </c>
      <c r="P42" t="s">
        <v>360</v>
      </c>
      <c r="Q42" t="s">
        <v>256</v>
      </c>
      <c r="U42" t="str">
        <f t="shared" si="1"/>
        <v/>
      </c>
    </row>
    <row r="43" spans="1:21">
      <c r="C43" s="47">
        <f>D42</f>
        <v>44378.028055555558</v>
      </c>
      <c r="D43" s="47">
        <f>C44</f>
        <v>44379.062916666669</v>
      </c>
      <c r="E43" s="48" t="s">
        <v>374</v>
      </c>
      <c r="F43" s="49"/>
      <c r="G43" s="49"/>
      <c r="H43" s="50">
        <f>(D43-C43)*3600*24</f>
        <v>89412.000000011176</v>
      </c>
      <c r="I43" s="49">
        <f>H43/3600</f>
        <v>24.836666666669771</v>
      </c>
      <c r="K43" t="s">
        <v>307</v>
      </c>
      <c r="L43" s="2">
        <v>0</v>
      </c>
      <c r="P43" t="s">
        <v>361</v>
      </c>
      <c r="Q43">
        <v>80000</v>
      </c>
      <c r="R43" t="s">
        <v>361</v>
      </c>
      <c r="S43">
        <v>9416</v>
      </c>
      <c r="U43" t="str">
        <f t="shared" si="1"/>
        <v>x</v>
      </c>
    </row>
    <row r="44" spans="1:21">
      <c r="C44" s="30">
        <f t="shared" ref="C44:C53" si="3">D44-H44/3600/24</f>
        <v>44379.062916666669</v>
      </c>
      <c r="D44" s="30">
        <f>C45</f>
        <v>44379.063402777778</v>
      </c>
      <c r="E44" s="2"/>
      <c r="F44" s="33" t="s">
        <v>35</v>
      </c>
      <c r="G44" s="33" t="s">
        <v>36</v>
      </c>
      <c r="H44" s="2">
        <f>VLOOKUP(G44,List!B:C,2,0)</f>
        <v>42</v>
      </c>
      <c r="I44" s="33" t="s">
        <v>178</v>
      </c>
      <c r="K44" s="2" t="str">
        <f>VLOOKUP(G44,List!B:E,4,0)</f>
        <v>dcsm-EF_BUS_TLM_MODE_10</v>
      </c>
      <c r="L44" s="2">
        <f>VLOOKUP(G44,List!B:G,6,0)</f>
        <v>2</v>
      </c>
      <c r="P44" t="s">
        <v>360</v>
      </c>
      <c r="Q44" t="s">
        <v>257</v>
      </c>
      <c r="U44" t="str">
        <f t="shared" si="1"/>
        <v/>
      </c>
    </row>
    <row r="45" spans="1:21">
      <c r="C45" s="30">
        <f t="shared" si="3"/>
        <v>44379.063402777778</v>
      </c>
      <c r="D45" s="30">
        <f>C46</f>
        <v>44379.065601851849</v>
      </c>
      <c r="E45" s="2"/>
      <c r="F45" s="76" t="s">
        <v>14</v>
      </c>
      <c r="G45" s="33" t="s">
        <v>15</v>
      </c>
      <c r="H45" s="2">
        <f>VLOOKUP(G45,List!B:C,2,0)</f>
        <v>190</v>
      </c>
      <c r="I45" s="33"/>
      <c r="K45" s="2" t="str">
        <f>VLOOKUP(G45,List!B:E,4,0)</f>
        <v>dcsm-EF_HEPE_HV_OFF_OBS_OFF</v>
      </c>
      <c r="L45" s="2">
        <f>VLOOKUP(G45,List!B:G,6,0)</f>
        <v>5</v>
      </c>
      <c r="P45" t="s">
        <v>360</v>
      </c>
      <c r="Q45" t="s">
        <v>258</v>
      </c>
      <c r="U45" t="str">
        <f t="shared" si="1"/>
        <v/>
      </c>
    </row>
    <row r="46" spans="1:21">
      <c r="C46" s="30">
        <f t="shared" si="3"/>
        <v>44379.065601851849</v>
      </c>
      <c r="D46" s="30">
        <f>C47</f>
        <v>44379.067754629628</v>
      </c>
      <c r="E46" s="2"/>
      <c r="F46" s="76"/>
      <c r="G46" s="56" t="s">
        <v>375</v>
      </c>
      <c r="H46" s="57">
        <f>VLOOKUP(G46,List!B:C,2,0)</f>
        <v>186</v>
      </c>
      <c r="I46" s="58"/>
      <c r="J46" s="59"/>
      <c r="K46" s="57" t="str">
        <f>VLOOKUP(G46,List!B:E,4,0)</f>
        <v>dcsm-EF_MEA1_HV_SCAN_OFF</v>
      </c>
      <c r="L46" s="2">
        <f>VLOOKUP(G46,List!B:G,6,0)</f>
        <v>12</v>
      </c>
      <c r="P46" t="s">
        <v>360</v>
      </c>
      <c r="Q46" t="s">
        <v>266</v>
      </c>
      <c r="U46" t="str">
        <f t="shared" si="1"/>
        <v>x</v>
      </c>
    </row>
    <row r="47" spans="1:21">
      <c r="A47" s="52"/>
      <c r="B47" s="53"/>
      <c r="C47" s="30">
        <f t="shared" si="3"/>
        <v>44379.067754629628</v>
      </c>
      <c r="D47" s="30">
        <f t="shared" ref="D47:D53" si="4">C48</f>
        <v>44379.068564814814</v>
      </c>
      <c r="E47" s="2"/>
      <c r="F47" s="77" t="s">
        <v>182</v>
      </c>
      <c r="G47" s="33" t="s">
        <v>20</v>
      </c>
      <c r="H47" s="2">
        <f>VLOOKUP(G47,List!B:C,2,0)</f>
        <v>70</v>
      </c>
      <c r="I47" s="55"/>
      <c r="K47" s="2" t="str">
        <f>VLOOKUP(G47,List!B:E,4,0)</f>
        <v>dcsm-EF_HEPE_OFF_STOP</v>
      </c>
      <c r="L47" s="2">
        <f>VLOOKUP(G47,List!B:G,6,0)</f>
        <v>4</v>
      </c>
      <c r="P47" t="s">
        <v>360</v>
      </c>
      <c r="Q47" t="s">
        <v>267</v>
      </c>
      <c r="U47" t="str">
        <f t="shared" si="1"/>
        <v/>
      </c>
    </row>
    <row r="48" spans="1:21">
      <c r="A48" s="52"/>
      <c r="B48" s="53"/>
      <c r="C48" s="30">
        <f t="shared" si="3"/>
        <v>44379.068564814814</v>
      </c>
      <c r="D48" s="30">
        <f t="shared" si="4"/>
        <v>44379.070416666669</v>
      </c>
      <c r="E48" s="2"/>
      <c r="F48" s="78"/>
      <c r="G48" s="33" t="s">
        <v>95</v>
      </c>
      <c r="H48" s="2">
        <f>VLOOKUP(G48,List!B:C,2,0)</f>
        <v>160</v>
      </c>
      <c r="I48" s="55"/>
      <c r="K48" s="2" t="str">
        <f>VLOOKUP(G48,List!B:E,4,0)</f>
        <v>dcsm-EF_MEA1_OFF</v>
      </c>
      <c r="L48" s="2">
        <f>VLOOKUP(G48,List!B:G,6,0)</f>
        <v>4</v>
      </c>
      <c r="P48" t="s">
        <v>360</v>
      </c>
      <c r="Q48" t="s">
        <v>271</v>
      </c>
      <c r="U48" t="str">
        <f t="shared" si="1"/>
        <v/>
      </c>
    </row>
    <row r="49" spans="1:21">
      <c r="A49" s="52"/>
      <c r="B49" s="53"/>
      <c r="C49" s="30">
        <f t="shared" si="3"/>
        <v>44379.070416666669</v>
      </c>
      <c r="D49" s="30">
        <f t="shared" si="4"/>
        <v>44379.070509259262</v>
      </c>
      <c r="E49" s="2"/>
      <c r="F49" s="78"/>
      <c r="G49" s="33" t="s">
        <v>24</v>
      </c>
      <c r="H49" s="2">
        <f>VLOOKUP(G49,List!B:C,2,0)</f>
        <v>8</v>
      </c>
      <c r="I49" s="55"/>
      <c r="K49" s="2" t="str">
        <f>VLOOKUP(G49,List!B:E,4,0)</f>
        <v>dcsm-EF_MGF_OFF</v>
      </c>
      <c r="L49" s="2">
        <f>VLOOKUP(G49,List!B:G,6,0)</f>
        <v>1</v>
      </c>
      <c r="P49" t="s">
        <v>360</v>
      </c>
      <c r="Q49" t="s">
        <v>272</v>
      </c>
      <c r="U49" t="str">
        <f t="shared" si="1"/>
        <v/>
      </c>
    </row>
    <row r="50" spans="1:21">
      <c r="A50" s="52"/>
      <c r="B50" s="53"/>
      <c r="C50" s="30">
        <f t="shared" si="3"/>
        <v>44379.070509259262</v>
      </c>
      <c r="D50" s="30">
        <f t="shared" si="4"/>
        <v>44379.070972222224</v>
      </c>
      <c r="E50" s="2"/>
      <c r="F50" s="75"/>
      <c r="G50" s="33" t="s">
        <v>38</v>
      </c>
      <c r="H50" s="2">
        <f>VLOOKUP(G50,List!B:C,2,0)</f>
        <v>40</v>
      </c>
      <c r="I50" s="55"/>
      <c r="K50" s="2" t="str">
        <f>VLOOKUP(G50,List!B:E,4,0)</f>
        <v>dcsm-EF_PME_OFF</v>
      </c>
      <c r="L50" s="2">
        <f>VLOOKUP(G50,List!B:G,6,0)</f>
        <v>1</v>
      </c>
      <c r="P50" t="s">
        <v>360</v>
      </c>
      <c r="Q50" t="s">
        <v>274</v>
      </c>
      <c r="U50" t="str">
        <f t="shared" si="1"/>
        <v/>
      </c>
    </row>
    <row r="51" spans="1:21">
      <c r="C51" s="30">
        <f t="shared" si="3"/>
        <v>44379.070972222224</v>
      </c>
      <c r="D51" s="30">
        <f t="shared" si="4"/>
        <v>44379.07236111111</v>
      </c>
      <c r="E51" s="2"/>
      <c r="F51" s="33" t="s">
        <v>27</v>
      </c>
      <c r="G51" s="60" t="s">
        <v>142</v>
      </c>
      <c r="H51" s="2">
        <f>VLOOKUP(G51,List!B:C,2,0)</f>
        <v>120</v>
      </c>
      <c r="I51" s="33"/>
      <c r="K51" s="2" t="str">
        <f>VLOOKUP(G51,List!B:E,4,0)</f>
        <v>dcsm-EF_MDP_POWEROFF</v>
      </c>
      <c r="L51" s="2">
        <f>VLOOKUP(G51,List!B:G,6,0)</f>
        <v>3</v>
      </c>
      <c r="P51" t="s">
        <v>360</v>
      </c>
      <c r="Q51" t="s">
        <v>225</v>
      </c>
      <c r="U51" t="str">
        <f t="shared" si="1"/>
        <v/>
      </c>
    </row>
    <row r="52" spans="1:21">
      <c r="C52" s="30">
        <f t="shared" si="3"/>
        <v>44379.07236111111</v>
      </c>
      <c r="D52" s="30">
        <f t="shared" si="4"/>
        <v>44379.075208333335</v>
      </c>
      <c r="E52" s="2"/>
      <c r="F52" s="2" t="s">
        <v>183</v>
      </c>
      <c r="G52" s="61" t="s">
        <v>105</v>
      </c>
      <c r="H52" s="2">
        <f>VLOOKUP(G52,List!B:C,2,0)</f>
        <v>246</v>
      </c>
      <c r="I52" s="33"/>
      <c r="K52" s="2" t="str">
        <f>VLOOKUP(G52,List!B:E,4,0)</f>
        <v>dcsm-MC_ENA_MDP</v>
      </c>
      <c r="L52" s="2">
        <f>VLOOKUP(G52,List!B:G,6,0)</f>
        <v>21</v>
      </c>
      <c r="P52" t="s">
        <v>360</v>
      </c>
      <c r="Q52" t="s">
        <v>278</v>
      </c>
      <c r="U52" t="str">
        <f t="shared" si="1"/>
        <v/>
      </c>
    </row>
    <row r="53" spans="1:21" ht="18.600000000000001" thickBot="1">
      <c r="C53" s="30">
        <f t="shared" si="3"/>
        <v>44379.075208333335</v>
      </c>
      <c r="D53" s="30">
        <f t="shared" si="4"/>
        <v>44379.07775462963</v>
      </c>
      <c r="E53" s="2"/>
      <c r="F53" s="46" t="s">
        <v>29</v>
      </c>
      <c r="G53" t="s">
        <v>144</v>
      </c>
      <c r="H53" s="2">
        <f>VLOOKUP(G53,List!B:C,2,0)</f>
        <v>220</v>
      </c>
      <c r="I53" s="33"/>
      <c r="K53" s="2" t="str">
        <f>VLOOKUP(G53,List!B:E,4,0)</f>
        <v>dcsm-EF_BUS_MONI_OFF</v>
      </c>
      <c r="L53" s="2">
        <f>VLOOKUP(G53,List!B:G,6,0)</f>
        <v>5</v>
      </c>
      <c r="P53" t="s">
        <v>360</v>
      </c>
      <c r="Q53" t="s">
        <v>227</v>
      </c>
      <c r="U53" t="str">
        <f t="shared" si="1"/>
        <v/>
      </c>
    </row>
    <row r="54" spans="1:21" ht="18.600000000000001" thickBot="1">
      <c r="A54" s="35"/>
      <c r="B54" s="36"/>
      <c r="C54" s="37">
        <f>$C$5</f>
        <v>44379.07775462963</v>
      </c>
      <c r="D54" s="37">
        <f>C54+H54/3600/24</f>
        <v>44379.091643518521</v>
      </c>
      <c r="E54" s="38" t="str">
        <f>A5</f>
        <v># WOL#23</v>
      </c>
      <c r="F54" s="39"/>
      <c r="G54" s="39" t="e">
        <f>(#REF!-#REF!)*24*3600</f>
        <v>#REF!</v>
      </c>
      <c r="H54" s="41">
        <v>1200</v>
      </c>
      <c r="I54" s="42"/>
      <c r="K54" s="62" t="e">
        <f>+IF(G54="","",IF(VLOOKUP(G54,List!B:D,3,FALSE)=0,"",VLOOKUP(G54,List!B:D,3,FALSE)))</f>
        <v>#REF!</v>
      </c>
      <c r="U54" t="e">
        <f t="shared" si="1"/>
        <v>#REF!</v>
      </c>
    </row>
  </sheetData>
  <mergeCells count="12">
    <mergeCell ref="F47:F50"/>
    <mergeCell ref="F37:F38"/>
    <mergeCell ref="F40:F41"/>
    <mergeCell ref="F45:F46"/>
    <mergeCell ref="A7:B7"/>
    <mergeCell ref="C7:D7"/>
    <mergeCell ref="F24:F25"/>
    <mergeCell ref="F29:F30"/>
    <mergeCell ref="F32:F33"/>
    <mergeCell ref="F16:F17"/>
    <mergeCell ref="F21:F22"/>
    <mergeCell ref="F12:F15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AF9231145D0B49A6362F757652FF4E" ma:contentTypeVersion="10" ma:contentTypeDescription="新しいドキュメントを作成します。" ma:contentTypeScope="" ma:versionID="291ab9fb7703f07504f4a1be09840e4f">
  <xsd:schema xmlns:xsd="http://www.w3.org/2001/XMLSchema" xmlns:xs="http://www.w3.org/2001/XMLSchema" xmlns:p="http://schemas.microsoft.com/office/2006/metadata/properties" xmlns:ns2="6d3c7722-91b2-471a-ac5f-c48f2467b6fb" targetNamespace="http://schemas.microsoft.com/office/2006/metadata/properties" ma:root="true" ma:fieldsID="0e766a876a9cda2cc948d59eff10cc1f" ns2:_="">
    <xsd:import namespace="6d3c7722-91b2-471a-ac5f-c48f2467b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c7722-91b2-471a-ac5f-c48f2467b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2E231-B2B7-4967-BCE5-50C6D9FF8EDC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6d3c7722-91b2-471a-ac5f-c48f2467b6fb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20207A-C564-4078-833A-1EAE182CE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c7722-91b2-471a-ac5f-c48f2467b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確認事項</vt:lpstr>
      <vt:lpstr>List</vt:lpstr>
      <vt:lpstr>wheel offloading</vt:lpstr>
      <vt:lpstr>2021_6_12-16</vt:lpstr>
      <vt:lpstr>2021_6_18-21</vt:lpstr>
      <vt:lpstr>2021_6_25-27</vt:lpstr>
      <vt:lpstr>2021_6_28-07_01</vt:lpstr>
      <vt:lpstr>'2021_6_12-16'!Print_Area</vt:lpstr>
      <vt:lpstr>'2021_6_18-21'!Print_Area</vt:lpstr>
      <vt:lpstr>'2021_6_25-27'!Print_Area</vt:lpstr>
      <vt:lpstr>'2021_6_28-07_01'!Print_Area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山下美和子</cp:lastModifiedBy>
  <cp:lastPrinted>2020-10-14T01:32:25Z</cp:lastPrinted>
  <dcterms:created xsi:type="dcterms:W3CDTF">2020-02-04T16:37:33Z</dcterms:created>
  <dcterms:modified xsi:type="dcterms:W3CDTF">2021-06-08T09:31:06Z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0x01010024AF9231145D0B49A6362F757652FF4E</vt:lpwstr>
  </property>
</Properties>
</file>