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are\Documents\work\MMO\CRF\観測_202210\"/>
    </mc:Choice>
  </mc:AlternateContent>
  <xr:revisionPtr revIDLastSave="0" documentId="8_{F7E65E08-7BBB-4C1C-A2A2-603801C08BFD}" xr6:coauthVersionLast="47" xr6:coauthVersionMax="47" xr10:uidLastSave="{00000000-0000-0000-0000-000000000000}"/>
  <bookViews>
    <workbookView xWindow="-1740" yWindow="-17805" windowWidth="31230" windowHeight="16185" activeTab="10" xr2:uid="{00000000-000D-0000-FFFF-FFFF00000000}"/>
  </bookViews>
  <sheets>
    <sheet name="確認事項" sheetId="30" r:id="rId1"/>
    <sheet name="変更履歴" sheetId="36" r:id="rId2"/>
    <sheet name="実行" sheetId="31" r:id="rId3"/>
    <sheet name="チェック表" sheetId="29" state="hidden" r:id="rId4"/>
    <sheet name="START" sheetId="32" r:id="rId5"/>
    <sheet name="END" sheetId="33" r:id="rId6"/>
    <sheet name="LOOP" sheetId="34" r:id="rId7"/>
    <sheet name="COMMENT" sheetId="35" r:id="rId8"/>
    <sheet name="List" sheetId="37" r:id="rId9"/>
    <sheet name="WOL" sheetId="21" r:id="rId10"/>
    <sheet name="obs_sequence" sheetId="28" r:id="rId11"/>
  </sheets>
  <definedNames>
    <definedName name="_xlnm._FilterDatabase" localSheetId="8" hidden="1">List!$B$1:$B$1</definedName>
    <definedName name="_xlnm.Print_Area" localSheetId="5">END!$A$1:$I$12</definedName>
    <definedName name="_xlnm.Print_Area" localSheetId="6">LOOP!$A$1:$I$14</definedName>
    <definedName name="_xlnm.Print_Area" localSheetId="10">obs_sequence!$A$1:$I$93</definedName>
    <definedName name="_xlnm.Print_Area" localSheetId="4">START!$A$1:$I$12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6" i="28" l="1"/>
  <c r="D185" i="28"/>
  <c r="C173" i="28"/>
  <c r="D172" i="28"/>
  <c r="D159" i="28"/>
  <c r="C160" i="28" s="1"/>
  <c r="D146" i="28"/>
  <c r="C147" i="28" s="1"/>
  <c r="C134" i="28"/>
  <c r="D133" i="28"/>
  <c r="C121" i="28"/>
  <c r="D120" i="28"/>
  <c r="D107" i="28"/>
  <c r="C108" i="28" s="1"/>
  <c r="D94" i="28"/>
  <c r="C95" i="28" s="1"/>
  <c r="C82" i="28"/>
  <c r="G81" i="28" s="1"/>
  <c r="D81" i="28"/>
  <c r="C69" i="28"/>
  <c r="D68" i="28"/>
  <c r="D55" i="28"/>
  <c r="C56" i="28" s="1"/>
  <c r="D42" i="28"/>
  <c r="C43" i="28" s="1"/>
  <c r="C30" i="28"/>
  <c r="G29" i="28" s="1"/>
  <c r="D29" i="28"/>
  <c r="M207" i="28"/>
  <c r="N206" i="28"/>
  <c r="L206" i="28"/>
  <c r="K206" i="28"/>
  <c r="H206" i="28"/>
  <c r="L205" i="28"/>
  <c r="K205" i="28"/>
  <c r="N205" i="28" s="1"/>
  <c r="H205" i="28"/>
  <c r="L204" i="28"/>
  <c r="K204" i="28"/>
  <c r="N204" i="28" s="1"/>
  <c r="H204" i="28"/>
  <c r="L203" i="28"/>
  <c r="K203" i="28"/>
  <c r="N203" i="28" s="1"/>
  <c r="H203" i="28"/>
  <c r="L202" i="28"/>
  <c r="K202" i="28"/>
  <c r="N202" i="28" s="1"/>
  <c r="H202" i="28"/>
  <c r="L201" i="28"/>
  <c r="K201" i="28"/>
  <c r="N201" i="28" s="1"/>
  <c r="H201" i="28"/>
  <c r="L200" i="28"/>
  <c r="K200" i="28"/>
  <c r="N200" i="28" s="1"/>
  <c r="H200" i="28"/>
  <c r="N199" i="28"/>
  <c r="L199" i="28"/>
  <c r="K199" i="28"/>
  <c r="H199" i="28"/>
  <c r="L198" i="28"/>
  <c r="K198" i="28"/>
  <c r="N198" i="28" s="1"/>
  <c r="H198" i="28"/>
  <c r="L197" i="28"/>
  <c r="K197" i="28"/>
  <c r="N197" i="28" s="1"/>
  <c r="H197" i="28"/>
  <c r="L196" i="28"/>
  <c r="K196" i="28"/>
  <c r="N196" i="28" s="1"/>
  <c r="H196" i="28"/>
  <c r="L195" i="28"/>
  <c r="K195" i="28"/>
  <c r="N195" i="28" s="1"/>
  <c r="H195" i="28"/>
  <c r="L194" i="28"/>
  <c r="K194" i="28"/>
  <c r="N194" i="28" s="1"/>
  <c r="H194" i="28"/>
  <c r="L193" i="28"/>
  <c r="K193" i="28"/>
  <c r="N193" i="28" s="1"/>
  <c r="H193" i="28"/>
  <c r="L191" i="28"/>
  <c r="K191" i="28"/>
  <c r="N191" i="28" s="1"/>
  <c r="H191" i="28"/>
  <c r="L190" i="28"/>
  <c r="K190" i="28"/>
  <c r="N190" i="28" s="1"/>
  <c r="H190" i="28"/>
  <c r="L189" i="28"/>
  <c r="K189" i="28"/>
  <c r="N189" i="28" s="1"/>
  <c r="H189" i="28"/>
  <c r="L188" i="28"/>
  <c r="K188" i="28"/>
  <c r="N188" i="28" s="1"/>
  <c r="H188" i="28"/>
  <c r="N187" i="28"/>
  <c r="L187" i="28"/>
  <c r="K187" i="28"/>
  <c r="H187" i="28"/>
  <c r="M186" i="28"/>
  <c r="L186" i="28"/>
  <c r="K186" i="28"/>
  <c r="N186" i="28" s="1"/>
  <c r="H186" i="28"/>
  <c r="D186" i="28"/>
  <c r="C187" i="28" s="1"/>
  <c r="M185" i="28"/>
  <c r="L184" i="28"/>
  <c r="K184" i="28"/>
  <c r="N184" i="28" s="1"/>
  <c r="H184" i="28"/>
  <c r="L183" i="28"/>
  <c r="K183" i="28"/>
  <c r="N183" i="28" s="1"/>
  <c r="H183" i="28"/>
  <c r="N182" i="28"/>
  <c r="L182" i="28"/>
  <c r="K182" i="28"/>
  <c r="H182" i="28"/>
  <c r="L181" i="28"/>
  <c r="K181" i="28"/>
  <c r="N181" i="28" s="1"/>
  <c r="H181" i="28"/>
  <c r="L180" i="28"/>
  <c r="K180" i="28"/>
  <c r="N180" i="28" s="1"/>
  <c r="H180" i="28"/>
  <c r="L178" i="28"/>
  <c r="K178" i="28"/>
  <c r="N178" i="28" s="1"/>
  <c r="H178" i="28"/>
  <c r="L177" i="28"/>
  <c r="K177" i="28"/>
  <c r="N177" i="28" s="1"/>
  <c r="H177" i="28"/>
  <c r="L176" i="28"/>
  <c r="K176" i="28"/>
  <c r="N176" i="28" s="1"/>
  <c r="H176" i="28"/>
  <c r="L175" i="28"/>
  <c r="K175" i="28"/>
  <c r="N175" i="28" s="1"/>
  <c r="H175" i="28"/>
  <c r="L174" i="28"/>
  <c r="K174" i="28"/>
  <c r="N174" i="28" s="1"/>
  <c r="H174" i="28"/>
  <c r="L173" i="28"/>
  <c r="K173" i="28"/>
  <c r="N173" i="28" s="1"/>
  <c r="H173" i="28"/>
  <c r="M173" i="28"/>
  <c r="M172" i="28"/>
  <c r="N171" i="28"/>
  <c r="L171" i="28"/>
  <c r="K171" i="28"/>
  <c r="H171" i="28"/>
  <c r="N170" i="28"/>
  <c r="L170" i="28"/>
  <c r="K170" i="28"/>
  <c r="H170" i="28"/>
  <c r="L169" i="28"/>
  <c r="K169" i="28"/>
  <c r="N169" i="28" s="1"/>
  <c r="H169" i="28"/>
  <c r="L168" i="28"/>
  <c r="K168" i="28"/>
  <c r="N168" i="28" s="1"/>
  <c r="H168" i="28"/>
  <c r="L167" i="28"/>
  <c r="K167" i="28"/>
  <c r="N167" i="28" s="1"/>
  <c r="H167" i="28"/>
  <c r="L165" i="28"/>
  <c r="K165" i="28"/>
  <c r="N165" i="28" s="1"/>
  <c r="H165" i="28"/>
  <c r="N164" i="28"/>
  <c r="L164" i="28"/>
  <c r="K164" i="28"/>
  <c r="H164" i="28"/>
  <c r="L163" i="28"/>
  <c r="K163" i="28"/>
  <c r="N163" i="28" s="1"/>
  <c r="H163" i="28"/>
  <c r="L162" i="28"/>
  <c r="K162" i="28"/>
  <c r="N162" i="28" s="1"/>
  <c r="H162" i="28"/>
  <c r="L161" i="28"/>
  <c r="K161" i="28"/>
  <c r="N161" i="28" s="1"/>
  <c r="H161" i="28"/>
  <c r="L160" i="28"/>
  <c r="K160" i="28"/>
  <c r="N160" i="28" s="1"/>
  <c r="H160" i="28"/>
  <c r="M159" i="28"/>
  <c r="L158" i="28"/>
  <c r="K158" i="28"/>
  <c r="N158" i="28" s="1"/>
  <c r="H158" i="28"/>
  <c r="L157" i="28"/>
  <c r="K157" i="28"/>
  <c r="N157" i="28" s="1"/>
  <c r="H157" i="28"/>
  <c r="L156" i="28"/>
  <c r="K156" i="28"/>
  <c r="N156" i="28" s="1"/>
  <c r="H156" i="28"/>
  <c r="N155" i="28"/>
  <c r="L155" i="28"/>
  <c r="K155" i="28"/>
  <c r="H155" i="28"/>
  <c r="L154" i="28"/>
  <c r="K154" i="28"/>
  <c r="N154" i="28" s="1"/>
  <c r="H154" i="28"/>
  <c r="L152" i="28"/>
  <c r="K152" i="28"/>
  <c r="N152" i="28" s="1"/>
  <c r="H152" i="28"/>
  <c r="L151" i="28"/>
  <c r="K151" i="28"/>
  <c r="N151" i="28" s="1"/>
  <c r="H151" i="28"/>
  <c r="L150" i="28"/>
  <c r="K150" i="28"/>
  <c r="N150" i="28" s="1"/>
  <c r="H150" i="28"/>
  <c r="L149" i="28"/>
  <c r="K149" i="28"/>
  <c r="N149" i="28" s="1"/>
  <c r="H149" i="28"/>
  <c r="N148" i="28"/>
  <c r="L148" i="28"/>
  <c r="K148" i="28"/>
  <c r="H148" i="28"/>
  <c r="L147" i="28"/>
  <c r="K147" i="28"/>
  <c r="N147" i="28" s="1"/>
  <c r="H147" i="28"/>
  <c r="M146" i="28"/>
  <c r="L145" i="28"/>
  <c r="K145" i="28"/>
  <c r="N145" i="28" s="1"/>
  <c r="H145" i="28"/>
  <c r="L144" i="28"/>
  <c r="K144" i="28"/>
  <c r="N144" i="28" s="1"/>
  <c r="H144" i="28"/>
  <c r="L143" i="28"/>
  <c r="K143" i="28"/>
  <c r="N143" i="28" s="1"/>
  <c r="H143" i="28"/>
  <c r="N142" i="28"/>
  <c r="L142" i="28"/>
  <c r="K142" i="28"/>
  <c r="H142" i="28"/>
  <c r="L141" i="28"/>
  <c r="K141" i="28"/>
  <c r="N141" i="28" s="1"/>
  <c r="H141" i="28"/>
  <c r="L139" i="28"/>
  <c r="K139" i="28"/>
  <c r="N139" i="28" s="1"/>
  <c r="H139" i="28"/>
  <c r="L138" i="28"/>
  <c r="K138" i="28"/>
  <c r="N138" i="28" s="1"/>
  <c r="H138" i="28"/>
  <c r="N137" i="28"/>
  <c r="L137" i="28"/>
  <c r="K137" i="28"/>
  <c r="H137" i="28"/>
  <c r="N136" i="28"/>
  <c r="L136" i="28"/>
  <c r="K136" i="28"/>
  <c r="H136" i="28"/>
  <c r="L135" i="28"/>
  <c r="K135" i="28"/>
  <c r="N135" i="28" s="1"/>
  <c r="H135" i="28"/>
  <c r="L134" i="28"/>
  <c r="K134" i="28"/>
  <c r="N134" i="28" s="1"/>
  <c r="H134" i="28"/>
  <c r="M134" i="28"/>
  <c r="M133" i="28"/>
  <c r="L132" i="28"/>
  <c r="K132" i="28"/>
  <c r="N132" i="28" s="1"/>
  <c r="H132" i="28"/>
  <c r="L131" i="28"/>
  <c r="K131" i="28"/>
  <c r="N131" i="28" s="1"/>
  <c r="H131" i="28"/>
  <c r="L130" i="28"/>
  <c r="K130" i="28"/>
  <c r="N130" i="28" s="1"/>
  <c r="H130" i="28"/>
  <c r="L129" i="28"/>
  <c r="K129" i="28"/>
  <c r="N129" i="28" s="1"/>
  <c r="H129" i="28"/>
  <c r="L128" i="28"/>
  <c r="K128" i="28"/>
  <c r="N128" i="28" s="1"/>
  <c r="H128" i="28"/>
  <c r="N126" i="28"/>
  <c r="L126" i="28"/>
  <c r="K126" i="28"/>
  <c r="H126" i="28"/>
  <c r="L125" i="28"/>
  <c r="K125" i="28"/>
  <c r="N125" i="28" s="1"/>
  <c r="H125" i="28"/>
  <c r="L124" i="28"/>
  <c r="K124" i="28"/>
  <c r="N124" i="28" s="1"/>
  <c r="H124" i="28"/>
  <c r="L123" i="28"/>
  <c r="K123" i="28"/>
  <c r="N123" i="28" s="1"/>
  <c r="H123" i="28"/>
  <c r="N122" i="28"/>
  <c r="L122" i="28"/>
  <c r="K122" i="28"/>
  <c r="H122" i="28"/>
  <c r="L121" i="28"/>
  <c r="K121" i="28"/>
  <c r="N121" i="28" s="1"/>
  <c r="H121" i="28"/>
  <c r="D121" i="28"/>
  <c r="C122" i="28" s="1"/>
  <c r="M121" i="28"/>
  <c r="M120" i="28"/>
  <c r="L119" i="28"/>
  <c r="K119" i="28"/>
  <c r="N119" i="28" s="1"/>
  <c r="H119" i="28"/>
  <c r="N118" i="28"/>
  <c r="L118" i="28"/>
  <c r="K118" i="28"/>
  <c r="H118" i="28"/>
  <c r="L117" i="28"/>
  <c r="K117" i="28"/>
  <c r="N117" i="28" s="1"/>
  <c r="H117" i="28"/>
  <c r="L116" i="28"/>
  <c r="K116" i="28"/>
  <c r="N116" i="28" s="1"/>
  <c r="H116" i="28"/>
  <c r="L115" i="28"/>
  <c r="K115" i="28"/>
  <c r="N115" i="28" s="1"/>
  <c r="H115" i="28"/>
  <c r="L113" i="28"/>
  <c r="K113" i="28"/>
  <c r="N113" i="28" s="1"/>
  <c r="H113" i="28"/>
  <c r="L112" i="28"/>
  <c r="K112" i="28"/>
  <c r="N112" i="28" s="1"/>
  <c r="H112" i="28"/>
  <c r="N111" i="28"/>
  <c r="L111" i="28"/>
  <c r="K111" i="28"/>
  <c r="H111" i="28"/>
  <c r="L110" i="28"/>
  <c r="K110" i="28"/>
  <c r="N110" i="28" s="1"/>
  <c r="H110" i="28"/>
  <c r="L109" i="28"/>
  <c r="K109" i="28"/>
  <c r="N109" i="28" s="1"/>
  <c r="H109" i="28"/>
  <c r="L108" i="28"/>
  <c r="K108" i="28"/>
  <c r="N108" i="28" s="1"/>
  <c r="H108" i="28"/>
  <c r="M107" i="28"/>
  <c r="L106" i="28"/>
  <c r="K106" i="28"/>
  <c r="N106" i="28" s="1"/>
  <c r="H106" i="28"/>
  <c r="N105" i="28"/>
  <c r="L105" i="28"/>
  <c r="K105" i="28"/>
  <c r="H105" i="28"/>
  <c r="N104" i="28"/>
  <c r="L104" i="28"/>
  <c r="K104" i="28"/>
  <c r="H104" i="28"/>
  <c r="L103" i="28"/>
  <c r="K103" i="28"/>
  <c r="N103" i="28" s="1"/>
  <c r="H103" i="28"/>
  <c r="L102" i="28"/>
  <c r="K102" i="28"/>
  <c r="N102" i="28" s="1"/>
  <c r="H102" i="28"/>
  <c r="L100" i="28"/>
  <c r="K100" i="28"/>
  <c r="N100" i="28" s="1"/>
  <c r="H100" i="28"/>
  <c r="L99" i="28"/>
  <c r="K99" i="28"/>
  <c r="N99" i="28" s="1"/>
  <c r="H99" i="28"/>
  <c r="N98" i="28"/>
  <c r="L98" i="28"/>
  <c r="K98" i="28"/>
  <c r="H98" i="28"/>
  <c r="L97" i="28"/>
  <c r="K97" i="28"/>
  <c r="N97" i="28" s="1"/>
  <c r="H97" i="28"/>
  <c r="L96" i="28"/>
  <c r="K96" i="28"/>
  <c r="N96" i="28" s="1"/>
  <c r="H96" i="28"/>
  <c r="L95" i="28"/>
  <c r="K95" i="28"/>
  <c r="N95" i="28" s="1"/>
  <c r="H95" i="28"/>
  <c r="M94" i="28"/>
  <c r="L93" i="28"/>
  <c r="K93" i="28"/>
  <c r="N93" i="28" s="1"/>
  <c r="H93" i="28"/>
  <c r="L92" i="28"/>
  <c r="K92" i="28"/>
  <c r="N92" i="28" s="1"/>
  <c r="H92" i="28"/>
  <c r="N91" i="28"/>
  <c r="L91" i="28"/>
  <c r="K91" i="28"/>
  <c r="H91" i="28"/>
  <c r="L90" i="28"/>
  <c r="K90" i="28"/>
  <c r="N90" i="28" s="1"/>
  <c r="H90" i="28"/>
  <c r="L89" i="28"/>
  <c r="K89" i="28"/>
  <c r="N89" i="28" s="1"/>
  <c r="H89" i="28"/>
  <c r="L87" i="28"/>
  <c r="K87" i="28"/>
  <c r="N87" i="28" s="1"/>
  <c r="H87" i="28"/>
  <c r="N86" i="28"/>
  <c r="L86" i="28"/>
  <c r="K86" i="28"/>
  <c r="H86" i="28"/>
  <c r="N85" i="28"/>
  <c r="L85" i="28"/>
  <c r="K85" i="28"/>
  <c r="H85" i="28"/>
  <c r="L84" i="28"/>
  <c r="K84" i="28"/>
  <c r="N84" i="28" s="1"/>
  <c r="H84" i="28"/>
  <c r="L83" i="28"/>
  <c r="K83" i="28"/>
  <c r="N83" i="28" s="1"/>
  <c r="H83" i="28"/>
  <c r="L82" i="28"/>
  <c r="K82" i="28"/>
  <c r="N82" i="28" s="1"/>
  <c r="H82" i="28"/>
  <c r="D82" i="28" s="1"/>
  <c r="C83" i="28" s="1"/>
  <c r="M82" i="28"/>
  <c r="M81" i="28"/>
  <c r="L80" i="28"/>
  <c r="K80" i="28"/>
  <c r="N80" i="28" s="1"/>
  <c r="H80" i="28"/>
  <c r="D80" i="28"/>
  <c r="C80" i="28" s="1"/>
  <c r="L79" i="28"/>
  <c r="K79" i="28"/>
  <c r="N79" i="28" s="1"/>
  <c r="H79" i="28"/>
  <c r="L78" i="28"/>
  <c r="K78" i="28"/>
  <c r="N78" i="28" s="1"/>
  <c r="H78" i="28"/>
  <c r="L77" i="28"/>
  <c r="K77" i="28"/>
  <c r="N77" i="28" s="1"/>
  <c r="H77" i="28"/>
  <c r="L76" i="28"/>
  <c r="K76" i="28"/>
  <c r="N76" i="28" s="1"/>
  <c r="H76" i="28"/>
  <c r="L74" i="28"/>
  <c r="K74" i="28"/>
  <c r="N74" i="28" s="1"/>
  <c r="H74" i="28"/>
  <c r="L73" i="28"/>
  <c r="K73" i="28"/>
  <c r="N73" i="28" s="1"/>
  <c r="H73" i="28"/>
  <c r="L72" i="28"/>
  <c r="K72" i="28"/>
  <c r="N72" i="28" s="1"/>
  <c r="H72" i="28"/>
  <c r="L71" i="28"/>
  <c r="K71" i="28"/>
  <c r="N71" i="28" s="1"/>
  <c r="H71" i="28"/>
  <c r="L70" i="28"/>
  <c r="K70" i="28"/>
  <c r="N70" i="28" s="1"/>
  <c r="H70" i="28"/>
  <c r="L69" i="28"/>
  <c r="K69" i="28"/>
  <c r="N69" i="28" s="1"/>
  <c r="H69" i="28"/>
  <c r="D69" i="28" s="1"/>
  <c r="C70" i="28" s="1"/>
  <c r="M68" i="28"/>
  <c r="L67" i="28"/>
  <c r="K67" i="28"/>
  <c r="N67" i="28" s="1"/>
  <c r="H67" i="28"/>
  <c r="L66" i="28"/>
  <c r="K66" i="28"/>
  <c r="N66" i="28" s="1"/>
  <c r="H66" i="28"/>
  <c r="L65" i="28"/>
  <c r="K65" i="28"/>
  <c r="N65" i="28" s="1"/>
  <c r="H65" i="28"/>
  <c r="L64" i="28"/>
  <c r="K64" i="28"/>
  <c r="N64" i="28" s="1"/>
  <c r="H64" i="28"/>
  <c r="L63" i="28"/>
  <c r="K63" i="28"/>
  <c r="N63" i="28" s="1"/>
  <c r="H63" i="28"/>
  <c r="L61" i="28"/>
  <c r="K61" i="28"/>
  <c r="N61" i="28" s="1"/>
  <c r="H61" i="28"/>
  <c r="L60" i="28"/>
  <c r="K60" i="28"/>
  <c r="N60" i="28" s="1"/>
  <c r="H60" i="28"/>
  <c r="N59" i="28"/>
  <c r="L59" i="28"/>
  <c r="K59" i="28"/>
  <c r="H59" i="28"/>
  <c r="L58" i="28"/>
  <c r="K58" i="28"/>
  <c r="N58" i="28" s="1"/>
  <c r="H58" i="28"/>
  <c r="L57" i="28"/>
  <c r="K57" i="28"/>
  <c r="N57" i="28" s="1"/>
  <c r="H57" i="28"/>
  <c r="L56" i="28"/>
  <c r="K56" i="28"/>
  <c r="N56" i="28" s="1"/>
  <c r="H56" i="28"/>
  <c r="M55" i="28"/>
  <c r="D54" i="28"/>
  <c r="L54" i="28"/>
  <c r="K54" i="28"/>
  <c r="N54" i="28" s="1"/>
  <c r="H54" i="28"/>
  <c r="L53" i="28"/>
  <c r="K53" i="28"/>
  <c r="N53" i="28" s="1"/>
  <c r="H53" i="28"/>
  <c r="L52" i="28"/>
  <c r="K52" i="28"/>
  <c r="N52" i="28" s="1"/>
  <c r="H52" i="28"/>
  <c r="L51" i="28"/>
  <c r="K51" i="28"/>
  <c r="N51" i="28" s="1"/>
  <c r="H51" i="28"/>
  <c r="L50" i="28"/>
  <c r="K50" i="28"/>
  <c r="N50" i="28" s="1"/>
  <c r="H50" i="28"/>
  <c r="L48" i="28"/>
  <c r="K48" i="28"/>
  <c r="N48" i="28" s="1"/>
  <c r="H48" i="28"/>
  <c r="L47" i="28"/>
  <c r="K47" i="28"/>
  <c r="N47" i="28" s="1"/>
  <c r="H47" i="28"/>
  <c r="L46" i="28"/>
  <c r="K46" i="28"/>
  <c r="N46" i="28" s="1"/>
  <c r="H46" i="28"/>
  <c r="L45" i="28"/>
  <c r="K45" i="28"/>
  <c r="N45" i="28" s="1"/>
  <c r="H45" i="28"/>
  <c r="L44" i="28"/>
  <c r="K44" i="28"/>
  <c r="N44" i="28" s="1"/>
  <c r="H44" i="28"/>
  <c r="L43" i="28"/>
  <c r="K43" i="28"/>
  <c r="N43" i="28" s="1"/>
  <c r="H43" i="28"/>
  <c r="M42" i="28"/>
  <c r="N41" i="28"/>
  <c r="L41" i="28"/>
  <c r="K41" i="28"/>
  <c r="H41" i="28"/>
  <c r="L40" i="28"/>
  <c r="K40" i="28"/>
  <c r="N40" i="28" s="1"/>
  <c r="H40" i="28"/>
  <c r="L39" i="28"/>
  <c r="K39" i="28"/>
  <c r="N39" i="28" s="1"/>
  <c r="H39" i="28"/>
  <c r="L38" i="28"/>
  <c r="K38" i="28"/>
  <c r="N38" i="28" s="1"/>
  <c r="H38" i="28"/>
  <c r="L37" i="28"/>
  <c r="K37" i="28"/>
  <c r="N37" i="28" s="1"/>
  <c r="H37" i="28"/>
  <c r="N35" i="28"/>
  <c r="L35" i="28"/>
  <c r="K35" i="28"/>
  <c r="H35" i="28"/>
  <c r="L34" i="28"/>
  <c r="K34" i="28"/>
  <c r="N34" i="28" s="1"/>
  <c r="H34" i="28"/>
  <c r="L33" i="28"/>
  <c r="K33" i="28"/>
  <c r="N33" i="28" s="1"/>
  <c r="H33" i="28"/>
  <c r="L32" i="28"/>
  <c r="K32" i="28"/>
  <c r="N32" i="28" s="1"/>
  <c r="H32" i="28"/>
  <c r="L31" i="28"/>
  <c r="K31" i="28"/>
  <c r="N31" i="28" s="1"/>
  <c r="H31" i="28"/>
  <c r="L30" i="28"/>
  <c r="K30" i="28"/>
  <c r="N30" i="28" s="1"/>
  <c r="H30" i="28"/>
  <c r="D30" i="28"/>
  <c r="C31" i="28" s="1"/>
  <c r="M30" i="28"/>
  <c r="M29" i="28"/>
  <c r="N28" i="28"/>
  <c r="L28" i="28"/>
  <c r="K28" i="28"/>
  <c r="H28" i="28"/>
  <c r="D28" i="28"/>
  <c r="L27" i="28"/>
  <c r="K27" i="28"/>
  <c r="N27" i="28" s="1"/>
  <c r="H27" i="28"/>
  <c r="L26" i="28"/>
  <c r="K26" i="28"/>
  <c r="N26" i="28" s="1"/>
  <c r="H26" i="28"/>
  <c r="L25" i="28"/>
  <c r="K25" i="28"/>
  <c r="N25" i="28" s="1"/>
  <c r="H25" i="28"/>
  <c r="L24" i="28"/>
  <c r="K24" i="28"/>
  <c r="N24" i="28" s="1"/>
  <c r="H24" i="28"/>
  <c r="L22" i="28"/>
  <c r="K22" i="28"/>
  <c r="N22" i="28" s="1"/>
  <c r="H22" i="28"/>
  <c r="L21" i="28"/>
  <c r="K21" i="28"/>
  <c r="N21" i="28" s="1"/>
  <c r="H21" i="28"/>
  <c r="L20" i="28"/>
  <c r="K20" i="28"/>
  <c r="N20" i="28" s="1"/>
  <c r="H20" i="28"/>
  <c r="L19" i="28"/>
  <c r="K19" i="28"/>
  <c r="N19" i="28" s="1"/>
  <c r="H19" i="28"/>
  <c r="L18" i="28"/>
  <c r="K18" i="28"/>
  <c r="N18" i="28" s="1"/>
  <c r="H18" i="28"/>
  <c r="L17" i="28"/>
  <c r="K17" i="28"/>
  <c r="N17" i="28" s="1"/>
  <c r="H17" i="28"/>
  <c r="L16" i="28"/>
  <c r="K16" i="28"/>
  <c r="N16" i="28" s="1"/>
  <c r="H16" i="28"/>
  <c r="L15" i="28"/>
  <c r="K15" i="28"/>
  <c r="N15" i="28" s="1"/>
  <c r="H15" i="28"/>
  <c r="L14" i="28"/>
  <c r="K14" i="28"/>
  <c r="N14" i="28" s="1"/>
  <c r="H14" i="28"/>
  <c r="N13" i="28"/>
  <c r="L13" i="28"/>
  <c r="K13" i="28"/>
  <c r="H13" i="28"/>
  <c r="L12" i="28"/>
  <c r="K12" i="28"/>
  <c r="N12" i="28" s="1"/>
  <c r="H12" i="28"/>
  <c r="L11" i="28"/>
  <c r="K11" i="28"/>
  <c r="N11" i="28" s="1"/>
  <c r="H11" i="28"/>
  <c r="L10" i="28"/>
  <c r="K10" i="28"/>
  <c r="N10" i="28" s="1"/>
  <c r="H10" i="28"/>
  <c r="L9" i="28"/>
  <c r="K9" i="28"/>
  <c r="N9" i="28" s="1"/>
  <c r="H9" i="28"/>
  <c r="L8" i="28"/>
  <c r="K8" i="28"/>
  <c r="N8" i="28" s="1"/>
  <c r="H8" i="28"/>
  <c r="L7" i="28"/>
  <c r="K7" i="28"/>
  <c r="N7" i="28" s="1"/>
  <c r="H7" i="28"/>
  <c r="L6" i="28"/>
  <c r="K6" i="28"/>
  <c r="N6" i="28" s="1"/>
  <c r="H6" i="28"/>
  <c r="D6" i="28"/>
  <c r="C7" i="28" s="1"/>
  <c r="M95" i="28" l="1"/>
  <c r="G107" i="28"/>
  <c r="D108" i="28"/>
  <c r="C109" i="28" s="1"/>
  <c r="M108" i="28"/>
  <c r="D43" i="28"/>
  <c r="C44" i="28" s="1"/>
  <c r="D44" i="28" s="1"/>
  <c r="C45" i="28" s="1"/>
  <c r="D45" i="28" s="1"/>
  <c r="C46" i="28" s="1"/>
  <c r="M43" i="28"/>
  <c r="M147" i="28"/>
  <c r="D147" i="28"/>
  <c r="C148" i="28" s="1"/>
  <c r="M148" i="28" s="1"/>
  <c r="D56" i="28"/>
  <c r="C57" i="28" s="1"/>
  <c r="M56" i="28"/>
  <c r="G55" i="28"/>
  <c r="M160" i="28"/>
  <c r="D79" i="28"/>
  <c r="C79" i="28" s="1"/>
  <c r="D78" i="28" s="1"/>
  <c r="M80" i="28"/>
  <c r="G68" i="28"/>
  <c r="G172" i="28"/>
  <c r="G185" i="28"/>
  <c r="D160" i="28"/>
  <c r="C161" i="28" s="1"/>
  <c r="C28" i="28"/>
  <c r="C54" i="28"/>
  <c r="D27" i="28"/>
  <c r="C27" i="28" s="1"/>
  <c r="M28" i="28"/>
  <c r="D207" i="28"/>
  <c r="D206" i="28"/>
  <c r="C206" i="28" s="1"/>
  <c r="M187" i="28"/>
  <c r="D187" i="28"/>
  <c r="C188" i="28" s="1"/>
  <c r="D173" i="28"/>
  <c r="C174" i="28" s="1"/>
  <c r="D184" i="28"/>
  <c r="C184" i="28" s="1"/>
  <c r="D161" i="28"/>
  <c r="C162" i="28" s="1"/>
  <c r="M161" i="28"/>
  <c r="D171" i="28"/>
  <c r="C171" i="28" s="1"/>
  <c r="D158" i="28"/>
  <c r="C158" i="28" s="1"/>
  <c r="D134" i="28"/>
  <c r="C135" i="28" s="1"/>
  <c r="D145" i="28"/>
  <c r="C145" i="28" s="1"/>
  <c r="D122" i="28"/>
  <c r="C123" i="28" s="1"/>
  <c r="M122" i="28"/>
  <c r="D132" i="28"/>
  <c r="C132" i="28" s="1"/>
  <c r="D109" i="28"/>
  <c r="C110" i="28" s="1"/>
  <c r="M109" i="28"/>
  <c r="D119" i="28"/>
  <c r="C119" i="28" s="1"/>
  <c r="D95" i="28"/>
  <c r="C96" i="28" s="1"/>
  <c r="D106" i="28"/>
  <c r="C106" i="28" s="1"/>
  <c r="D83" i="28"/>
  <c r="C84" i="28" s="1"/>
  <c r="M83" i="28"/>
  <c r="D93" i="28"/>
  <c r="C93" i="28" s="1"/>
  <c r="M79" i="28"/>
  <c r="D70" i="28"/>
  <c r="C71" i="28" s="1"/>
  <c r="M70" i="28"/>
  <c r="M69" i="28"/>
  <c r="D57" i="28"/>
  <c r="C58" i="28" s="1"/>
  <c r="M57" i="28"/>
  <c r="D67" i="28"/>
  <c r="C67" i="28" s="1"/>
  <c r="D53" i="28"/>
  <c r="C53" i="28" s="1"/>
  <c r="M54" i="28"/>
  <c r="D31" i="28"/>
  <c r="C32" i="28" s="1"/>
  <c r="M31" i="28"/>
  <c r="D41" i="28"/>
  <c r="C41" i="28" s="1"/>
  <c r="D26" i="28"/>
  <c r="M27" i="28"/>
  <c r="M7" i="28"/>
  <c r="D7" i="28"/>
  <c r="C8" i="28" s="1"/>
  <c r="M6" i="28"/>
  <c r="G42" i="28" l="1"/>
  <c r="G133" i="28"/>
  <c r="M44" i="28"/>
  <c r="G159" i="28"/>
  <c r="M45" i="28"/>
  <c r="D148" i="28"/>
  <c r="C149" i="28" s="1"/>
  <c r="G120" i="28"/>
  <c r="G94" i="28"/>
  <c r="G146" i="28"/>
  <c r="D205" i="28"/>
  <c r="C205" i="28" s="1"/>
  <c r="M206" i="28"/>
  <c r="D188" i="28"/>
  <c r="C189" i="28" s="1"/>
  <c r="M188" i="28"/>
  <c r="D183" i="28"/>
  <c r="C183" i="28" s="1"/>
  <c r="M184" i="28"/>
  <c r="M174" i="28"/>
  <c r="D174" i="28"/>
  <c r="C175" i="28" s="1"/>
  <c r="D170" i="28"/>
  <c r="C170" i="28" s="1"/>
  <c r="M171" i="28"/>
  <c r="M162" i="28"/>
  <c r="D162" i="28"/>
  <c r="C163" i="28" s="1"/>
  <c r="D157" i="28"/>
  <c r="C157" i="28" s="1"/>
  <c r="M158" i="28"/>
  <c r="M149" i="28"/>
  <c r="D149" i="28"/>
  <c r="C150" i="28" s="1"/>
  <c r="D144" i="28"/>
  <c r="C144" i="28" s="1"/>
  <c r="M145" i="28"/>
  <c r="M135" i="28"/>
  <c r="D135" i="28"/>
  <c r="C136" i="28" s="1"/>
  <c r="D131" i="28"/>
  <c r="C131" i="28" s="1"/>
  <c r="M132" i="28"/>
  <c r="D123" i="28"/>
  <c r="C124" i="28" s="1"/>
  <c r="M123" i="28"/>
  <c r="D118" i="28"/>
  <c r="C118" i="28" s="1"/>
  <c r="M119" i="28"/>
  <c r="D110" i="28"/>
  <c r="C111" i="28" s="1"/>
  <c r="M110" i="28"/>
  <c r="D105" i="28"/>
  <c r="C105" i="28" s="1"/>
  <c r="M106" i="28"/>
  <c r="D96" i="28"/>
  <c r="C97" i="28" s="1"/>
  <c r="M96" i="28"/>
  <c r="D92" i="28"/>
  <c r="C92" i="28" s="1"/>
  <c r="M93" i="28"/>
  <c r="M84" i="28"/>
  <c r="D84" i="28"/>
  <c r="C85" i="28" s="1"/>
  <c r="D71" i="28"/>
  <c r="C72" i="28" s="1"/>
  <c r="M71" i="28"/>
  <c r="C78" i="28"/>
  <c r="D66" i="28"/>
  <c r="C66" i="28" s="1"/>
  <c r="M67" i="28"/>
  <c r="D58" i="28"/>
  <c r="C59" i="28" s="1"/>
  <c r="M58" i="28"/>
  <c r="D52" i="28"/>
  <c r="M53" i="28"/>
  <c r="D46" i="28"/>
  <c r="C47" i="28" s="1"/>
  <c r="M46" i="28"/>
  <c r="M41" i="28"/>
  <c r="D40" i="28"/>
  <c r="C40" i="28" s="1"/>
  <c r="D32" i="28"/>
  <c r="C33" i="28" s="1"/>
  <c r="M32" i="28"/>
  <c r="C26" i="28"/>
  <c r="M8" i="28"/>
  <c r="D8" i="28"/>
  <c r="C9" i="28" s="1"/>
  <c r="D204" i="28" l="1"/>
  <c r="C204" i="28" s="1"/>
  <c r="M205" i="28"/>
  <c r="M189" i="28"/>
  <c r="D189" i="28"/>
  <c r="C190" i="28" s="1"/>
  <c r="D175" i="28"/>
  <c r="C176" i="28" s="1"/>
  <c r="M175" i="28"/>
  <c r="D182" i="28"/>
  <c r="M183" i="28"/>
  <c r="M163" i="28"/>
  <c r="D163" i="28"/>
  <c r="C164" i="28" s="1"/>
  <c r="D169" i="28"/>
  <c r="M170" i="28"/>
  <c r="D150" i="28"/>
  <c r="C151" i="28" s="1"/>
  <c r="M150" i="28"/>
  <c r="D156" i="28"/>
  <c r="M157" i="28"/>
  <c r="M136" i="28"/>
  <c r="D136" i="28"/>
  <c r="C137" i="28" s="1"/>
  <c r="D143" i="28"/>
  <c r="M144" i="28"/>
  <c r="D124" i="28"/>
  <c r="C125" i="28" s="1"/>
  <c r="M124" i="28"/>
  <c r="D130" i="28"/>
  <c r="M131" i="28"/>
  <c r="D111" i="28"/>
  <c r="C112" i="28" s="1"/>
  <c r="M111" i="28"/>
  <c r="D117" i="28"/>
  <c r="M118" i="28"/>
  <c r="D97" i="28"/>
  <c r="C98" i="28" s="1"/>
  <c r="M97" i="28"/>
  <c r="D104" i="28"/>
  <c r="M105" i="28"/>
  <c r="D85" i="28"/>
  <c r="C86" i="28" s="1"/>
  <c r="M85" i="28"/>
  <c r="D91" i="28"/>
  <c r="M92" i="28"/>
  <c r="N81" i="28"/>
  <c r="D77" i="28"/>
  <c r="C77" i="28" s="1"/>
  <c r="M78" i="28"/>
  <c r="D72" i="28"/>
  <c r="C73" i="28" s="1"/>
  <c r="M72" i="28"/>
  <c r="D65" i="28"/>
  <c r="M66" i="28"/>
  <c r="D59" i="28"/>
  <c r="C60" i="28" s="1"/>
  <c r="M59" i="28"/>
  <c r="C52" i="28"/>
  <c r="D47" i="28"/>
  <c r="C48" i="28" s="1"/>
  <c r="M47" i="28"/>
  <c r="M33" i="28"/>
  <c r="D33" i="28"/>
  <c r="C34" i="28" s="1"/>
  <c r="M40" i="28"/>
  <c r="D39" i="28"/>
  <c r="N29" i="28"/>
  <c r="D25" i="28"/>
  <c r="C25" i="28" s="1"/>
  <c r="M26" i="28"/>
  <c r="M9" i="28"/>
  <c r="D9" i="28"/>
  <c r="C10" i="28" s="1"/>
  <c r="M204" i="28" l="1"/>
  <c r="D203" i="28"/>
  <c r="C203" i="28" s="1"/>
  <c r="D190" i="28"/>
  <c r="C191" i="28" s="1"/>
  <c r="M190" i="28"/>
  <c r="C182" i="28"/>
  <c r="M176" i="28"/>
  <c r="D176" i="28"/>
  <c r="C177" i="28" s="1"/>
  <c r="C169" i="28"/>
  <c r="D164" i="28"/>
  <c r="C165" i="28" s="1"/>
  <c r="M164" i="28"/>
  <c r="C156" i="28"/>
  <c r="M151" i="28"/>
  <c r="D151" i="28"/>
  <c r="C152" i="28" s="1"/>
  <c r="C143" i="28"/>
  <c r="D137" i="28"/>
  <c r="C138" i="28" s="1"/>
  <c r="M137" i="28"/>
  <c r="C130" i="28"/>
  <c r="D125" i="28"/>
  <c r="C126" i="28" s="1"/>
  <c r="M125" i="28"/>
  <c r="C117" i="28"/>
  <c r="D112" i="28"/>
  <c r="C113" i="28" s="1"/>
  <c r="M112" i="28"/>
  <c r="C104" i="28"/>
  <c r="M98" i="28"/>
  <c r="D98" i="28"/>
  <c r="C99" i="28" s="1"/>
  <c r="C91" i="28"/>
  <c r="D86" i="28"/>
  <c r="C87" i="28" s="1"/>
  <c r="M86" i="28"/>
  <c r="M73" i="28"/>
  <c r="D73" i="28"/>
  <c r="C74" i="28" s="1"/>
  <c r="D76" i="28"/>
  <c r="C76" i="28" s="1"/>
  <c r="M77" i="28"/>
  <c r="D60" i="28"/>
  <c r="C61" i="28" s="1"/>
  <c r="M60" i="28"/>
  <c r="C65" i="28"/>
  <c r="D51" i="28"/>
  <c r="C51" i="28" s="1"/>
  <c r="M52" i="28"/>
  <c r="M48" i="28"/>
  <c r="D48" i="28"/>
  <c r="C49" i="28" s="1"/>
  <c r="M49" i="28" s="1"/>
  <c r="N55" i="28"/>
  <c r="C39" i="28"/>
  <c r="M34" i="28"/>
  <c r="D34" i="28"/>
  <c r="C35" i="28" s="1"/>
  <c r="M25" i="28"/>
  <c r="D24" i="28"/>
  <c r="C24" i="28" s="1"/>
  <c r="M10" i="28"/>
  <c r="D10" i="28"/>
  <c r="C11" i="28" s="1"/>
  <c r="M203" i="28" l="1"/>
  <c r="D202" i="28"/>
  <c r="C202" i="28" s="1"/>
  <c r="M191" i="28"/>
  <c r="D191" i="28"/>
  <c r="C192" i="28" s="1"/>
  <c r="M192" i="28" s="1"/>
  <c r="D177" i="28"/>
  <c r="C178" i="28" s="1"/>
  <c r="M177" i="28"/>
  <c r="N185" i="28"/>
  <c r="D181" i="28"/>
  <c r="C181" i="28" s="1"/>
  <c r="M182" i="28"/>
  <c r="M165" i="28"/>
  <c r="D165" i="28"/>
  <c r="C166" i="28" s="1"/>
  <c r="M166" i="28" s="1"/>
  <c r="N172" i="28"/>
  <c r="D168" i="28"/>
  <c r="C168" i="28" s="1"/>
  <c r="M169" i="28"/>
  <c r="D155" i="28"/>
  <c r="C155" i="28" s="1"/>
  <c r="M156" i="28"/>
  <c r="M152" i="28"/>
  <c r="D152" i="28"/>
  <c r="C153" i="28" s="1"/>
  <c r="M153" i="28" s="1"/>
  <c r="N159" i="28"/>
  <c r="D138" i="28"/>
  <c r="C139" i="28" s="1"/>
  <c r="M138" i="28"/>
  <c r="N146" i="28"/>
  <c r="D142" i="28"/>
  <c r="C142" i="28" s="1"/>
  <c r="M143" i="28"/>
  <c r="M126" i="28"/>
  <c r="D126" i="28"/>
  <c r="C127" i="28" s="1"/>
  <c r="M127" i="28" s="1"/>
  <c r="N133" i="28"/>
  <c r="D129" i="28"/>
  <c r="C129" i="28" s="1"/>
  <c r="M130" i="28"/>
  <c r="M113" i="28"/>
  <c r="D113" i="28"/>
  <c r="C114" i="28" s="1"/>
  <c r="M114" i="28" s="1"/>
  <c r="N120" i="28"/>
  <c r="D116" i="28"/>
  <c r="C116" i="28" s="1"/>
  <c r="M117" i="28"/>
  <c r="M104" i="28"/>
  <c r="D103" i="28"/>
  <c r="C103" i="28" s="1"/>
  <c r="D99" i="28"/>
  <c r="C100" i="28" s="1"/>
  <c r="M99" i="28"/>
  <c r="N107" i="28"/>
  <c r="M87" i="28"/>
  <c r="D87" i="28"/>
  <c r="C88" i="28" s="1"/>
  <c r="M88" i="28" s="1"/>
  <c r="N94" i="28"/>
  <c r="D90" i="28"/>
  <c r="C90" i="28" s="1"/>
  <c r="M91" i="28"/>
  <c r="M76" i="28"/>
  <c r="D75" i="28"/>
  <c r="M74" i="28"/>
  <c r="D74" i="28"/>
  <c r="C75" i="28" s="1"/>
  <c r="M75" i="28" s="1"/>
  <c r="D64" i="28"/>
  <c r="C64" i="28" s="1"/>
  <c r="M65" i="28"/>
  <c r="N68" i="28"/>
  <c r="M61" i="28"/>
  <c r="D61" i="28"/>
  <c r="C62" i="28" s="1"/>
  <c r="M62" i="28" s="1"/>
  <c r="M51" i="28"/>
  <c r="D50" i="28"/>
  <c r="C50" i="28" s="1"/>
  <c r="N42" i="28"/>
  <c r="M35" i="28"/>
  <c r="D35" i="28"/>
  <c r="C36" i="28" s="1"/>
  <c r="M36" i="28" s="1"/>
  <c r="D38" i="28"/>
  <c r="C38" i="28" s="1"/>
  <c r="M39" i="28"/>
  <c r="M24" i="28"/>
  <c r="D23" i="28"/>
  <c r="D11" i="28"/>
  <c r="C12" i="28" s="1"/>
  <c r="M11" i="28"/>
  <c r="M202" i="28" l="1"/>
  <c r="D201" i="28"/>
  <c r="C201" i="28" s="1"/>
  <c r="M181" i="28"/>
  <c r="D180" i="28"/>
  <c r="C180" i="28" s="1"/>
  <c r="M178" i="28"/>
  <c r="D178" i="28"/>
  <c r="C179" i="28" s="1"/>
  <c r="M179" i="28" s="1"/>
  <c r="M168" i="28"/>
  <c r="D167" i="28"/>
  <c r="C167" i="28" s="1"/>
  <c r="D154" i="28"/>
  <c r="C154" i="28" s="1"/>
  <c r="M155" i="28"/>
  <c r="M142" i="28"/>
  <c r="D141" i="28"/>
  <c r="C141" i="28" s="1"/>
  <c r="M139" i="28"/>
  <c r="D139" i="28"/>
  <c r="C140" i="28" s="1"/>
  <c r="M140" i="28" s="1"/>
  <c r="M129" i="28"/>
  <c r="D128" i="28"/>
  <c r="C128" i="28" s="1"/>
  <c r="M116" i="28"/>
  <c r="D115" i="28"/>
  <c r="C115" i="28" s="1"/>
  <c r="M103" i="28"/>
  <c r="D102" i="28"/>
  <c r="C102" i="28" s="1"/>
  <c r="D100" i="28"/>
  <c r="C101" i="28" s="1"/>
  <c r="M101" i="28" s="1"/>
  <c r="M100" i="28"/>
  <c r="M90" i="28"/>
  <c r="D89" i="28"/>
  <c r="C89" i="28" s="1"/>
  <c r="H75" i="28"/>
  <c r="M64" i="28"/>
  <c r="D63" i="28"/>
  <c r="C63" i="28" s="1"/>
  <c r="M50" i="28"/>
  <c r="D49" i="28"/>
  <c r="H49" i="28" s="1"/>
  <c r="D37" i="28"/>
  <c r="C37" i="28" s="1"/>
  <c r="M38" i="28"/>
  <c r="M12" i="28"/>
  <c r="D12" i="28"/>
  <c r="C13" i="28" s="1"/>
  <c r="M201" i="28" l="1"/>
  <c r="D200" i="28"/>
  <c r="C200" i="28" s="1"/>
  <c r="D179" i="28"/>
  <c r="H179" i="28" s="1"/>
  <c r="M180" i="28"/>
  <c r="D166" i="28"/>
  <c r="H166" i="28" s="1"/>
  <c r="M167" i="28"/>
  <c r="D153" i="28"/>
  <c r="H153" i="28" s="1"/>
  <c r="M154" i="28"/>
  <c r="M141" i="28"/>
  <c r="D140" i="28"/>
  <c r="H140" i="28" s="1"/>
  <c r="M128" i="28"/>
  <c r="D127" i="28"/>
  <c r="H127" i="28" s="1"/>
  <c r="M115" i="28"/>
  <c r="D114" i="28"/>
  <c r="H114" i="28" s="1"/>
  <c r="M102" i="28"/>
  <c r="D101" i="28"/>
  <c r="H101" i="28" s="1"/>
  <c r="M89" i="28"/>
  <c r="D88" i="28"/>
  <c r="H88" i="28" s="1"/>
  <c r="N75" i="28"/>
  <c r="I75" i="28"/>
  <c r="D62" i="28"/>
  <c r="H62" i="28" s="1"/>
  <c r="M63" i="28"/>
  <c r="N49" i="28"/>
  <c r="I49" i="28"/>
  <c r="D36" i="28"/>
  <c r="H36" i="28" s="1"/>
  <c r="M37" i="28"/>
  <c r="M13" i="28"/>
  <c r="D13" i="28"/>
  <c r="C14" i="28" s="1"/>
  <c r="M200" i="28" l="1"/>
  <c r="D199" i="28"/>
  <c r="C199" i="28" s="1"/>
  <c r="N179" i="28"/>
  <c r="I179" i="28"/>
  <c r="N166" i="28"/>
  <c r="I166" i="28"/>
  <c r="N153" i="28"/>
  <c r="I153" i="28"/>
  <c r="N140" i="28"/>
  <c r="I140" i="28"/>
  <c r="N127" i="28"/>
  <c r="I127" i="28"/>
  <c r="N114" i="28"/>
  <c r="I114" i="28"/>
  <c r="N101" i="28"/>
  <c r="I101" i="28"/>
  <c r="N88" i="28"/>
  <c r="I88" i="28"/>
  <c r="N62" i="28"/>
  <c r="I62" i="28"/>
  <c r="N36" i="28"/>
  <c r="I36" i="28"/>
  <c r="D14" i="28"/>
  <c r="C15" i="28" s="1"/>
  <c r="M14" i="28"/>
  <c r="D198" i="28" l="1"/>
  <c r="C198" i="28" s="1"/>
  <c r="M199" i="28"/>
  <c r="M15" i="28"/>
  <c r="D15" i="28"/>
  <c r="C16" i="28" s="1"/>
  <c r="M198" i="28" l="1"/>
  <c r="D197" i="28"/>
  <c r="C197" i="28" s="1"/>
  <c r="M16" i="28"/>
  <c r="D16" i="28"/>
  <c r="C17" i="28" s="1"/>
  <c r="M17" i="28" l="1"/>
  <c r="D17" i="28"/>
  <c r="C18" i="28" s="1"/>
  <c r="D196" i="28"/>
  <c r="C196" i="28" s="1"/>
  <c r="M197" i="28"/>
  <c r="D18" i="28" l="1"/>
  <c r="C19" i="28" s="1"/>
  <c r="M18" i="28"/>
  <c r="D195" i="28"/>
  <c r="C195" i="28" s="1"/>
  <c r="M196" i="28"/>
  <c r="D19" i="28" l="1"/>
  <c r="C20" i="28" s="1"/>
  <c r="M19" i="28"/>
  <c r="M195" i="28"/>
  <c r="D194" i="28"/>
  <c r="C194" i="28" s="1"/>
  <c r="D20" i="28" l="1"/>
  <c r="C21" i="28" s="1"/>
  <c r="M20" i="28"/>
  <c r="D193" i="28"/>
  <c r="C193" i="28" s="1"/>
  <c r="M194" i="28"/>
  <c r="D21" i="28" l="1"/>
  <c r="C22" i="28" s="1"/>
  <c r="M21" i="28"/>
  <c r="D192" i="28"/>
  <c r="H192" i="28" s="1"/>
  <c r="M193" i="28"/>
  <c r="M22" i="28" l="1"/>
  <c r="D22" i="28"/>
  <c r="C23" i="28" s="1"/>
  <c r="I192" i="28"/>
  <c r="N192" i="28"/>
  <c r="M23" i="28" l="1"/>
  <c r="H23" i="28"/>
  <c r="N23" i="28" l="1"/>
  <c r="I23" i="28"/>
  <c r="L13" i="34"/>
  <c r="K13" i="34"/>
  <c r="U13" i="34" s="1"/>
  <c r="H13" i="34"/>
  <c r="L12" i="34"/>
  <c r="K12" i="34"/>
  <c r="N12" i="34" s="1"/>
  <c r="H12" i="34"/>
  <c r="L6" i="34"/>
  <c r="K6" i="34"/>
  <c r="U6" i="34" s="1"/>
  <c r="H6" i="34"/>
  <c r="L5" i="34"/>
  <c r="K5" i="34"/>
  <c r="U5" i="34" s="1"/>
  <c r="H5" i="34"/>
  <c r="L4" i="34"/>
  <c r="K4" i="34"/>
  <c r="U4" i="34" s="1"/>
  <c r="H4" i="34"/>
  <c r="L7" i="33"/>
  <c r="K7" i="33"/>
  <c r="U7" i="33" s="1"/>
  <c r="H7" i="33"/>
  <c r="L6" i="33"/>
  <c r="K6" i="33"/>
  <c r="U6" i="33" s="1"/>
  <c r="H6" i="33"/>
  <c r="L5" i="33"/>
  <c r="K5" i="33"/>
  <c r="N5" i="33" s="1"/>
  <c r="H5" i="33"/>
  <c r="L9" i="32"/>
  <c r="K9" i="32"/>
  <c r="N9" i="32" s="1"/>
  <c r="H9" i="32"/>
  <c r="L8" i="32"/>
  <c r="K8" i="32"/>
  <c r="N8" i="32" s="1"/>
  <c r="H8" i="32"/>
  <c r="L7" i="32"/>
  <c r="K7" i="32"/>
  <c r="N7" i="32" s="1"/>
  <c r="H7" i="32"/>
  <c r="N13" i="34" l="1"/>
  <c r="U12" i="34"/>
  <c r="N4" i="34"/>
  <c r="N5" i="34"/>
  <c r="N6" i="34"/>
  <c r="U5" i="33"/>
  <c r="N6" i="33"/>
  <c r="N7" i="33"/>
  <c r="D91" i="37" l="1"/>
  <c r="C91" i="37"/>
  <c r="L11" i="34" l="1"/>
  <c r="K11" i="34"/>
  <c r="H11" i="34"/>
  <c r="L10" i="34"/>
  <c r="K10" i="34"/>
  <c r="H10" i="34"/>
  <c r="L9" i="34"/>
  <c r="K9" i="34"/>
  <c r="H9" i="34"/>
  <c r="L7" i="34"/>
  <c r="K7" i="34"/>
  <c r="H7" i="34"/>
  <c r="L3" i="34"/>
  <c r="K3" i="34"/>
  <c r="H3" i="34"/>
  <c r="L2" i="34"/>
  <c r="K2" i="34"/>
  <c r="H2" i="34"/>
  <c r="K11" i="33"/>
  <c r="L10" i="33"/>
  <c r="L9" i="33"/>
  <c r="L8" i="33"/>
  <c r="L4" i="33"/>
  <c r="L3" i="33"/>
  <c r="L2" i="33"/>
  <c r="K10" i="33"/>
  <c r="H10" i="33"/>
  <c r="K9" i="33"/>
  <c r="H9" i="33"/>
  <c r="K8" i="33"/>
  <c r="H8" i="33"/>
  <c r="K4" i="33"/>
  <c r="H4" i="33"/>
  <c r="K3" i="33"/>
  <c r="H3" i="33"/>
  <c r="K2" i="33"/>
  <c r="H2" i="33"/>
  <c r="L12" i="32"/>
  <c r="K12" i="32"/>
  <c r="H12" i="32"/>
  <c r="L11" i="32"/>
  <c r="K11" i="32"/>
  <c r="H11" i="32"/>
  <c r="L10" i="32"/>
  <c r="K10" i="32"/>
  <c r="H10" i="32"/>
  <c r="L6" i="32"/>
  <c r="K6" i="32"/>
  <c r="H6" i="32"/>
  <c r="L5" i="32"/>
  <c r="K5" i="32"/>
  <c r="H5" i="32"/>
  <c r="L4" i="32"/>
  <c r="K4" i="32"/>
  <c r="H4" i="32"/>
  <c r="L3" i="32"/>
  <c r="K3" i="32"/>
  <c r="H3" i="32"/>
  <c r="L2" i="32"/>
  <c r="K2" i="32"/>
  <c r="H2" i="32"/>
  <c r="N6" i="32" l="1"/>
  <c r="N10" i="32"/>
  <c r="N11" i="32"/>
  <c r="N12" i="32"/>
  <c r="N4" i="32"/>
  <c r="N5" i="32"/>
  <c r="C2" i="28" l="1"/>
  <c r="C1" i="28"/>
  <c r="E1" i="28" s="1"/>
  <c r="N9" i="34"/>
  <c r="U8" i="34"/>
  <c r="C2" i="34"/>
  <c r="M2" i="34" s="1"/>
  <c r="C14" i="34"/>
  <c r="D13" i="34" s="1"/>
  <c r="C13" i="34" s="1"/>
  <c r="N2" i="33"/>
  <c r="C11" i="33"/>
  <c r="E11" i="33"/>
  <c r="D11" i="33" l="1"/>
  <c r="D10" i="33"/>
  <c r="M13" i="34"/>
  <c r="D12" i="34"/>
  <c r="C12" i="34" s="1"/>
  <c r="M11" i="33"/>
  <c r="U4" i="33"/>
  <c r="N4" i="33"/>
  <c r="U7" i="34"/>
  <c r="N7" i="34"/>
  <c r="G2" i="28"/>
  <c r="E2" i="28"/>
  <c r="U8" i="33"/>
  <c r="N8" i="33"/>
  <c r="D14" i="34"/>
  <c r="M14" i="34"/>
  <c r="U10" i="33"/>
  <c r="N10" i="33"/>
  <c r="U9" i="33"/>
  <c r="N9" i="33"/>
  <c r="U2" i="34"/>
  <c r="N2" i="34"/>
  <c r="U10" i="34"/>
  <c r="N10" i="34"/>
  <c r="U3" i="33"/>
  <c r="N3" i="33"/>
  <c r="U3" i="34"/>
  <c r="N3" i="34"/>
  <c r="U11" i="34"/>
  <c r="N11" i="34"/>
  <c r="D2" i="34"/>
  <c r="C3" i="34" s="1"/>
  <c r="U9" i="34"/>
  <c r="U2" i="33"/>
  <c r="U11" i="32"/>
  <c r="U10" i="32"/>
  <c r="N3" i="32"/>
  <c r="N2" i="32"/>
  <c r="C2" i="32"/>
  <c r="M2" i="32" s="1"/>
  <c r="M12" i="34" l="1"/>
  <c r="D11" i="34"/>
  <c r="C11" i="34" s="1"/>
  <c r="M11" i="34" s="1"/>
  <c r="D3" i="34"/>
  <c r="C4" i="34" s="1"/>
  <c r="M3" i="34"/>
  <c r="C10" i="33"/>
  <c r="D9" i="33" s="1"/>
  <c r="U2" i="32"/>
  <c r="U3" i="32"/>
  <c r="D2" i="32"/>
  <c r="D10" i="34" l="1"/>
  <c r="C10" i="34" s="1"/>
  <c r="D9" i="34" s="1"/>
  <c r="C9" i="34" s="1"/>
  <c r="G14" i="34"/>
  <c r="K14" i="34" s="1"/>
  <c r="U14" i="34" s="1"/>
  <c r="M10" i="33"/>
  <c r="C3" i="32"/>
  <c r="N14" i="34" l="1"/>
  <c r="M10" i="34"/>
  <c r="D3" i="32"/>
  <c r="C4" i="32" s="1"/>
  <c r="M3" i="32"/>
  <c r="D8" i="34"/>
  <c r="M9" i="34"/>
  <c r="C9" i="33"/>
  <c r="L4" i="28"/>
  <c r="M4" i="34" l="1"/>
  <c r="D4" i="34"/>
  <c r="C5" i="34" s="1"/>
  <c r="D8" i="33"/>
  <c r="C8" i="33" s="1"/>
  <c r="D7" i="33" s="1"/>
  <c r="C7" i="33" s="1"/>
  <c r="M9" i="33"/>
  <c r="D4" i="32"/>
  <c r="C5" i="32" s="1"/>
  <c r="M5" i="32" s="1"/>
  <c r="M4" i="32"/>
  <c r="D5" i="34" l="1"/>
  <c r="C6" i="34" s="1"/>
  <c r="M5" i="34"/>
  <c r="M7" i="33"/>
  <c r="D6" i="33"/>
  <c r="C6" i="33" s="1"/>
  <c r="D5" i="32"/>
  <c r="C6" i="32" s="1"/>
  <c r="M6" i="32" s="1"/>
  <c r="M8" i="33"/>
  <c r="M6" i="34" l="1"/>
  <c r="D6" i="34"/>
  <c r="C7" i="34" s="1"/>
  <c r="M6" i="33"/>
  <c r="D5" i="33"/>
  <c r="C5" i="33" s="1"/>
  <c r="D6" i="32"/>
  <c r="M7" i="34" l="1"/>
  <c r="D7" i="34"/>
  <c r="C8" i="34" s="1"/>
  <c r="D4" i="33"/>
  <c r="C4" i="33" s="1"/>
  <c r="M5" i="33"/>
  <c r="C7" i="32"/>
  <c r="M8" i="34" l="1"/>
  <c r="H8" i="34"/>
  <c r="D3" i="33"/>
  <c r="C3" i="33" s="1"/>
  <c r="M4" i="33"/>
  <c r="M7" i="32"/>
  <c r="D7" i="32"/>
  <c r="C8" i="32" s="1"/>
  <c r="I8" i="34" l="1"/>
  <c r="N8" i="34"/>
  <c r="M3" i="33"/>
  <c r="D2" i="33"/>
  <c r="C2" i="33" s="1"/>
  <c r="M2" i="33" s="1"/>
  <c r="D8" i="32"/>
  <c r="C9" i="32" s="1"/>
  <c r="M8" i="32"/>
  <c r="M9" i="32" l="1"/>
  <c r="D9" i="32"/>
  <c r="C10" i="32" s="1"/>
  <c r="M10" i="32" l="1"/>
  <c r="D10" i="32"/>
  <c r="C11" i="32" s="1"/>
  <c r="D11" i="32" l="1"/>
  <c r="C12" i="32" s="1"/>
  <c r="M11" i="32"/>
  <c r="D12" i="32" l="1"/>
  <c r="M12" i="32"/>
</calcChain>
</file>

<file path=xl/sharedStrings.xml><?xml version="1.0" encoding="utf-8"?>
<sst xmlns="http://schemas.openxmlformats.org/spreadsheetml/2006/main" count="809" uniqueCount="432">
  <si>
    <t>HEP_ON_SETUP</t>
    <phoneticPr fontId="1"/>
  </si>
  <si>
    <t>MGF_ON_SETUP</t>
    <phoneticPr fontId="1"/>
  </si>
  <si>
    <t>SI HV ON</t>
    <phoneticPr fontId="1"/>
  </si>
  <si>
    <t>HEP_HV_ON</t>
    <phoneticPr fontId="1"/>
  </si>
  <si>
    <t>SI HV OFF</t>
    <phoneticPr fontId="1"/>
  </si>
  <si>
    <t>HEP_HV_OFF</t>
    <phoneticPr fontId="1"/>
  </si>
  <si>
    <t>HEP_OFF</t>
    <phoneticPr fontId="1"/>
  </si>
  <si>
    <t>MGF_OFF</t>
    <phoneticPr fontId="1"/>
  </si>
  <si>
    <t>MDP OFF</t>
    <phoneticPr fontId="1"/>
  </si>
  <si>
    <t>BUS OFF</t>
    <phoneticPr fontId="1"/>
  </si>
  <si>
    <t>MDP ON</t>
    <phoneticPr fontId="1"/>
  </si>
  <si>
    <t>TLM mode change (MODE_5)</t>
    <phoneticPr fontId="1"/>
  </si>
  <si>
    <t>TLM_MODE_5</t>
    <phoneticPr fontId="1"/>
  </si>
  <si>
    <t>TLM mode change (MODE_10)</t>
    <phoneticPr fontId="1"/>
  </si>
  <si>
    <t>TLM_MODE_10</t>
    <phoneticPr fontId="1"/>
  </si>
  <si>
    <t>Duration (sec)</t>
    <phoneticPr fontId="1"/>
  </si>
  <si>
    <t>PME_OFF</t>
    <phoneticPr fontId="1"/>
  </si>
  <si>
    <t>PME_ON</t>
    <phoneticPr fontId="1"/>
  </si>
  <si>
    <t>MDP_CRUISE_SET</t>
  </si>
  <si>
    <t>NO.</t>
    <phoneticPr fontId="1"/>
  </si>
  <si>
    <t xml:space="preserve">filename </t>
    <phoneticPr fontId="1"/>
  </si>
  <si>
    <t>source filename</t>
    <phoneticPr fontId="1"/>
  </si>
  <si>
    <t>cmdcount</t>
    <phoneticPr fontId="1"/>
  </si>
  <si>
    <t>MEA1_HV_ON</t>
    <phoneticPr fontId="1"/>
  </si>
  <si>
    <t>MEA1_OFF</t>
    <phoneticPr fontId="1"/>
  </si>
  <si>
    <t>MEA1_ON_SETUP_SW</t>
    <phoneticPr fontId="1"/>
  </si>
  <si>
    <t>ID</t>
  </si>
  <si>
    <t>date time excel</t>
  </si>
  <si>
    <t>duration(s)</t>
  </si>
  <si>
    <t>WOLS</t>
  </si>
  <si>
    <t>MEA1_HV_OFF</t>
    <phoneticPr fontId="1"/>
  </si>
  <si>
    <t>MACRO COMMAND ENA</t>
    <phoneticPr fontId="1"/>
  </si>
  <si>
    <t>MSA SOFT RESET</t>
    <phoneticPr fontId="1"/>
  </si>
  <si>
    <t>BUS_SETUP_D</t>
    <phoneticPr fontId="1"/>
  </si>
  <si>
    <t>MDP_ON_D</t>
    <phoneticPr fontId="1"/>
  </si>
  <si>
    <t>SI Check</t>
    <phoneticPr fontId="1"/>
  </si>
  <si>
    <t>MDP_OFF_D</t>
    <phoneticPr fontId="1"/>
  </si>
  <si>
    <t>BUS_OFF_D</t>
    <phoneticPr fontId="1"/>
  </si>
  <si>
    <t>START</t>
    <phoneticPr fontId="1"/>
  </si>
  <si>
    <t>5days</t>
    <phoneticPr fontId="1"/>
  </si>
  <si>
    <t>Relative time (h)</t>
    <phoneticPr fontId="1"/>
  </si>
  <si>
    <t>Absolute time (UTC)</t>
    <phoneticPr fontId="1"/>
  </si>
  <si>
    <t>Start</t>
    <phoneticPr fontId="1"/>
  </si>
  <si>
    <t>End</t>
    <phoneticPr fontId="1"/>
  </si>
  <si>
    <t>Event</t>
    <phoneticPr fontId="1"/>
  </si>
  <si>
    <t>Activity</t>
    <phoneticPr fontId="1"/>
  </si>
  <si>
    <t>Procedure</t>
    <phoneticPr fontId="1"/>
  </si>
  <si>
    <t>cmd count</t>
    <phoneticPr fontId="1"/>
  </si>
  <si>
    <t>SI OFF</t>
    <phoneticPr fontId="1"/>
  </si>
  <si>
    <t>CrouseCheckOut</t>
    <phoneticPr fontId="1"/>
  </si>
  <si>
    <t>dcsm-EF_MDP_POWEROFF</t>
  </si>
  <si>
    <t>dcsm-EF_BUS_MONI_OFF</t>
  </si>
  <si>
    <t>dcsm-tcfs_tbl1_msasi_set</t>
  </si>
  <si>
    <t>dcsm-EF_MSA_ON</t>
  </si>
  <si>
    <t>dcsm-EF_PME_ON</t>
  </si>
  <si>
    <t>dcsm-EF_PWI_ON_CRUISE</t>
  </si>
  <si>
    <t>dcsm-EF_MEA_ON_SW</t>
  </si>
  <si>
    <t>dcsm-EF_MEA1_ON_SW</t>
  </si>
  <si>
    <t>dcsm-EF_MEA_ON_MAG</t>
  </si>
  <si>
    <t>dcsm-EF_ENA_power_ON</t>
  </si>
  <si>
    <t>dcsm-EF_MIA_ON</t>
  </si>
  <si>
    <t>dcsm-EF_HEP_ON_START_for_TL</t>
  </si>
  <si>
    <t>dcsm-EF_BUS_MONI_ON</t>
  </si>
  <si>
    <t>dcsm-EF_MDP_ON</t>
  </si>
  <si>
    <t>dcsm-EF_MDP_CRUISE_SET</t>
  </si>
  <si>
    <t>dcsm-EF_MDM_ON</t>
  </si>
  <si>
    <t>dcsm-EF_MEA_HV_ON</t>
  </si>
  <si>
    <t>dcsm-EF_MEA1_HV_ON</t>
  </si>
  <si>
    <t>dcsm-EF_MIA_HV_ON</t>
  </si>
  <si>
    <t>dcsm-EF_MIA_HV_ON_MAG</t>
  </si>
  <si>
    <t>dcsm-EF_MIA_HV_ON_SW</t>
  </si>
  <si>
    <t>dcsm-EF_MIA_HV_ON_RC</t>
  </si>
  <si>
    <t>dcsm-EF_MIA_HV_ON_MAG_RC</t>
  </si>
  <si>
    <t>dcsm-EF_MIA_HV_ON_SW_RC</t>
  </si>
  <si>
    <t>dcsm-EF_ENA_HV_ON</t>
  </si>
  <si>
    <t>dcsm-EF_ENA_HV_ON_H</t>
  </si>
  <si>
    <t>dcsm-EF_HEPE_HV_ON_OBS_START</t>
  </si>
  <si>
    <t>dcsm-EF_BUS_TLM_MODE_5</t>
  </si>
  <si>
    <t>dcsm-EF_BUS_TLM_MODE_10</t>
  </si>
  <si>
    <t>dcsm-EF_HEPE_HV_OFF_OBS_OFF</t>
  </si>
  <si>
    <t>dcsm-EF_ENA_HV_OFF</t>
  </si>
  <si>
    <t>dcsm-EF_MSA_HV_OFF</t>
  </si>
  <si>
    <t>dcsm-EF_MSA_HV_OFF_VFB</t>
  </si>
  <si>
    <t>dcsm-EF_MIA_HV_OFF</t>
  </si>
  <si>
    <t>dcsm-EF_MEA_HV_SCAN_OFF</t>
  </si>
  <si>
    <t>dcsm-EF_MEA1_HV_SCAN_OFF</t>
  </si>
  <si>
    <t>dcsm-EF_MEA_HV_OFF</t>
  </si>
  <si>
    <t>dcsm-EF_MEA1_HV_OFF</t>
  </si>
  <si>
    <t>dcsm-EF_HEPE_OFF_STOP</t>
  </si>
  <si>
    <t>dcsm-EF_MIA_OFF</t>
  </si>
  <si>
    <t>dcsm-EF_ENA_power_OFF</t>
  </si>
  <si>
    <t>dcsm-EF_MEA_OFF</t>
  </si>
  <si>
    <t>dcsm-EF_MEA1_OFF</t>
  </si>
  <si>
    <t>dcsm-EF_MGF_OFF</t>
  </si>
  <si>
    <t>dcsm-EF_PWI_OFF</t>
  </si>
  <si>
    <t>dcsm-EF_PME_OFF</t>
  </si>
  <si>
    <t>dcsm-EF_MSA_OFF</t>
  </si>
  <si>
    <t>dcsm-EF_MDM_OFF</t>
  </si>
  <si>
    <t>dcsm-EF_MSA_SOFT_RESET2</t>
  </si>
  <si>
    <t>dcsm-MC_ENA_MDP</t>
  </si>
  <si>
    <t>dcsm-MSASI_dark_CO_sequence1</t>
  </si>
  <si>
    <t>dcsm-MSASI_dark_CO_sequence2</t>
  </si>
  <si>
    <t>dcsm-MEA2_MEM_DMP</t>
  </si>
  <si>
    <t>dcsm-MDP_ERR_LOG_DUMP</t>
  </si>
  <si>
    <t>dcsm-CRCO_BUS_MONI_ON</t>
  </si>
  <si>
    <t>dcsm-CRCO_ENA_CHECK</t>
  </si>
  <si>
    <t>dcsm-CRCO_HEPE_CHECK</t>
  </si>
  <si>
    <t>dcsm-CRCO_HEPI_CHECK</t>
  </si>
  <si>
    <t>dcsm-CRCO_MASTWPT_CHECK</t>
  </si>
  <si>
    <t>dcsm-CRCO_MDM_CHECK</t>
  </si>
  <si>
    <t>dcsm-CRCO_MDP_OFF</t>
  </si>
  <si>
    <t>dcsm-CRCO_MDP_ON</t>
  </si>
  <si>
    <t>dcsm-CRCO_MEA_CHECK</t>
  </si>
  <si>
    <t>dcsm-CRCO_MGF_CHECK</t>
  </si>
  <si>
    <t>dcsm-CRCO_MSASI_CHECK</t>
  </si>
  <si>
    <t>dcsm-CRCO_PME_OFF</t>
  </si>
  <si>
    <t>dcsm-CRCO_PME_ON</t>
  </si>
  <si>
    <t>dcsm-CRCO_PWI_CHECK</t>
  </si>
  <si>
    <t>dcsm-CRCO_SI_READY</t>
  </si>
  <si>
    <t>CALL</t>
  </si>
  <si>
    <t>WAIT_SEC</t>
  </si>
  <si>
    <t>□</t>
    <phoneticPr fontId="1"/>
  </si>
  <si>
    <t>Excelの時間を確認する　時間通りになっているか</t>
  </si>
  <si>
    <t>2021/6/25以降　dcsm-CRCO_MSA_CHECK_C　が最新　dcsm-CRCO_MSA_CHECKは使用しない（クルーズチェックアウトの時）</t>
    <rPh sb="9" eb="11">
      <t>イコウ</t>
    </rPh>
    <rPh sb="35" eb="37">
      <t>サイシン</t>
    </rPh>
    <rPh sb="58" eb="60">
      <t>シヨウ</t>
    </rPh>
    <rPh sb="76" eb="77">
      <t>トキ</t>
    </rPh>
    <phoneticPr fontId="1"/>
  </si>
  <si>
    <t>2021/6/25以降　dcsm-CRCO_MIA_CHECK_C　が最新　dcsm-CRCO_MIA_CHECKは使用しない（クルーズチェックアウトの時）</t>
    <rPh sb="9" eb="11">
      <t>イコウ</t>
    </rPh>
    <rPh sb="35" eb="37">
      <t>サイシン</t>
    </rPh>
    <rPh sb="58" eb="60">
      <t>シヨウ</t>
    </rPh>
    <rPh sb="76" eb="77">
      <t>トキ</t>
    </rPh>
    <phoneticPr fontId="1"/>
  </si>
  <si>
    <t>2021/6/25以降　dcsm-EF_MSA_ON_C　が最新　dcsm-EF_MSA_ONは使用しない</t>
    <rPh sb="9" eb="11">
      <t>イコウ</t>
    </rPh>
    <rPh sb="30" eb="32">
      <t>サイシン</t>
    </rPh>
    <rPh sb="48" eb="50">
      <t>シヨウ</t>
    </rPh>
    <phoneticPr fontId="1"/>
  </si>
  <si>
    <t>MEA1の  SCAN ON は　dcsm-EF_MEA1_ON_SW.cpsに入っているので
　　　順番は　MDP ONして
　　　　　　　dcsm-EF_MEA1_ON_SW.cps
　　　　　　　dcsm-EF_MEA1_HV_ON.cps
　　　　　　　dcsm-EF_MEA1_HV_OFF.cps
　　　　　　　dcsm-EF_MEA1_HV_ON.cps
　　　　　　　dcsm-EF_MEA1_HV_SCAN_OFF.cps
　　　　　　　dcsm-EF_MEA1_OFF.cps
　　　　　　　MDP　OFF
  　　　　　　dcsm-EF_MEA_ON_SW.cps
　　　　　　　dcsm-EF_MEA_HV_ON.cps
　　　　　　　dcsm-EF_MEA_HV_OFF.cps
　　　　　　　dcsm-EF_MEA_HV_ON.cps
　　　　　　　dcsm-EF_MEA_HV_SCAN_OFF.cps
　　　　　　　dcsm-EF_MEA_OFF.cps
　　　になる
　SCAN OFFにすると　データが出てこない　HV OFF-&gt;ON時は注意する</t>
    <phoneticPr fontId="1"/>
  </si>
  <si>
    <t>チェック</t>
    <phoneticPr fontId="1"/>
  </si>
  <si>
    <t>項目</t>
    <rPh sb="0" eb="2">
      <t>コウモク</t>
    </rPh>
    <phoneticPr fontId="1"/>
  </si>
  <si>
    <t>コマンド作成時注意項目</t>
    <rPh sb="4" eb="6">
      <t>サクセイ</t>
    </rPh>
    <rPh sb="6" eb="7">
      <t>ジ</t>
    </rPh>
    <rPh sb="7" eb="9">
      <t>チュウイ</t>
    </rPh>
    <rPh sb="9" eb="11">
      <t>コウモク</t>
    </rPh>
    <phoneticPr fontId="1"/>
  </si>
  <si>
    <t>BUS_ON</t>
    <phoneticPr fontId="1"/>
  </si>
  <si>
    <t>Observation A</t>
    <phoneticPr fontId="1"/>
  </si>
  <si>
    <t xml:space="preserve">
観測期間最終日に、観測を行った機器の”OFF”手順が入っていることを確認する。
ただし、PWI,MGF,MAST,WPT-OFF手順の後にPME-OFF手順が入っていることを確認する。
</t>
    <rPh sb="1" eb="3">
      <t>カンソク</t>
    </rPh>
    <rPh sb="3" eb="5">
      <t>キカン</t>
    </rPh>
    <rPh sb="5" eb="8">
      <t>サイシュウビ</t>
    </rPh>
    <rPh sb="10" eb="12">
      <t>カンソク</t>
    </rPh>
    <rPh sb="13" eb="14">
      <t>オコナ</t>
    </rPh>
    <rPh sb="16" eb="18">
      <t>キキ</t>
    </rPh>
    <rPh sb="24" eb="26">
      <t>テジュン</t>
    </rPh>
    <rPh sb="27" eb="28">
      <t>ハイ</t>
    </rPh>
    <rPh sb="35" eb="37">
      <t>カクニン</t>
    </rPh>
    <rPh sb="68" eb="69">
      <t>アト</t>
    </rPh>
    <phoneticPr fontId="1"/>
  </si>
  <si>
    <t xml:space="preserve">
観測期間開始時に「dcsm-EF_BUS_MONI_ON」手順が入っていることを確認する。
ただし、前回の観測終了時に「dcsm-EF_BUS_MONI_OFF」を実行していない場合は確認不要。
</t>
    <rPh sb="1" eb="3">
      <t>カンソク</t>
    </rPh>
    <rPh sb="3" eb="5">
      <t>キカン</t>
    </rPh>
    <rPh sb="5" eb="7">
      <t>カイシ</t>
    </rPh>
    <rPh sb="7" eb="8">
      <t>ジ</t>
    </rPh>
    <rPh sb="30" eb="32">
      <t>テジュン</t>
    </rPh>
    <rPh sb="33" eb="34">
      <t>ハイ</t>
    </rPh>
    <rPh sb="41" eb="43">
      <t>カクニン</t>
    </rPh>
    <rPh sb="51" eb="53">
      <t>ゼンカイ</t>
    </rPh>
    <rPh sb="54" eb="56">
      <t>カンソク</t>
    </rPh>
    <rPh sb="56" eb="59">
      <t>シュウリョウジ</t>
    </rPh>
    <rPh sb="83" eb="85">
      <t>ジッコウ</t>
    </rPh>
    <rPh sb="90" eb="92">
      <t>バアイ</t>
    </rPh>
    <rPh sb="93" eb="95">
      <t>カクニン</t>
    </rPh>
    <rPh sb="95" eb="97">
      <t>フヨウ</t>
    </rPh>
    <phoneticPr fontId="1"/>
  </si>
  <si>
    <t xml:space="preserve">
TLM MODEが観測前に「５」　観測終了後は「１０」　となっていることを確認する
</t>
    <rPh sb="12" eb="13">
      <t>マエ</t>
    </rPh>
    <rPh sb="22" eb="23">
      <t>ゴ</t>
    </rPh>
    <phoneticPr fontId="1"/>
  </si>
  <si>
    <t>WOLの開始時刻が正しいことを確認する</t>
    <rPh sb="4" eb="6">
      <t>カイシ</t>
    </rPh>
    <rPh sb="6" eb="8">
      <t>ジコク</t>
    </rPh>
    <rPh sb="9" eb="10">
      <t>タダ</t>
    </rPh>
    <rPh sb="15" eb="17">
      <t>カクニン</t>
    </rPh>
    <phoneticPr fontId="1"/>
  </si>
  <si>
    <t xml:space="preserve">
観測時間が”86400”を超えるていないか確認する。
超えていた場合は、main計画作成時に途中ダミーコマンドを挿入すること
</t>
    <rPh sb="1" eb="3">
      <t>カンソク</t>
    </rPh>
    <rPh sb="3" eb="5">
      <t>ジカン</t>
    </rPh>
    <rPh sb="22" eb="24">
      <t>カクニン</t>
    </rPh>
    <rPh sb="28" eb="29">
      <t>コ</t>
    </rPh>
    <rPh sb="33" eb="35">
      <t>バアイ</t>
    </rPh>
    <rPh sb="41" eb="43">
      <t>ケイカク</t>
    </rPh>
    <rPh sb="43" eb="45">
      <t>サクセイ</t>
    </rPh>
    <rPh sb="45" eb="46">
      <t>ジ</t>
    </rPh>
    <phoneticPr fontId="1"/>
  </si>
  <si>
    <t xml:space="preserve">
観測期間開始日に、観測する機器の”ON”手順が入っていることを確認する。
ただし、PWI、MGF、MAST、WPTを"ON"にする場合は、PWI、MGF、MAST、WPTよりも先にPMEが"ON"となっていること。
※クルーズ観測中は、MEA1,HEPE,MGFのみ”ON”
</t>
    <rPh sb="1" eb="3">
      <t>カンソク</t>
    </rPh>
    <rPh sb="3" eb="5">
      <t>キカン</t>
    </rPh>
    <rPh sb="5" eb="8">
      <t>カイシビ</t>
    </rPh>
    <rPh sb="10" eb="12">
      <t>カンソク</t>
    </rPh>
    <rPh sb="14" eb="16">
      <t>キキ</t>
    </rPh>
    <rPh sb="21" eb="23">
      <t>テジュン</t>
    </rPh>
    <rPh sb="24" eb="25">
      <t>ハイ</t>
    </rPh>
    <rPh sb="32" eb="34">
      <t>カクニン</t>
    </rPh>
    <rPh sb="66" eb="68">
      <t>バアイ</t>
    </rPh>
    <rPh sb="89" eb="90">
      <t>サキ</t>
    </rPh>
    <rPh sb="116" eb="117">
      <t>チュウ</t>
    </rPh>
    <phoneticPr fontId="1"/>
  </si>
  <si>
    <t xml:space="preserve">
MDP_POWEROFFのあとにdcsm-MC_ENA_MDPが入っていることを確認する。
</t>
    <rPh sb="33" eb="34">
      <t>ハイ</t>
    </rPh>
    <rPh sb="41" eb="43">
      <t>カクニン</t>
    </rPh>
    <phoneticPr fontId="1"/>
  </si>
  <si>
    <t xml:space="preserve">
CELのMONI ONは長時間(1h以上の場合は、山下さんと要相談)しないこと　
BUSにはCELのみのもあるので注意　dcsm-BUS_CEL_MONI_ON　dcsm-BUS_CEL_MONI_OFF
</t>
    <rPh sb="19" eb="21">
      <t>イジョウ</t>
    </rPh>
    <rPh sb="22" eb="24">
      <t>バアイ</t>
    </rPh>
    <rPh sb="26" eb="28">
      <t>ヤマシタ</t>
    </rPh>
    <rPh sb="31" eb="32">
      <t>ヨウ</t>
    </rPh>
    <rPh sb="32" eb="34">
      <t>ソウダン</t>
    </rPh>
    <phoneticPr fontId="1"/>
  </si>
  <si>
    <t xml:space="preserve">
WOLの時間を確認　HV　OFFになっていることを確認する
↓
クルーズ観測を行っている機器(HEPE、ENA、MIA、MEA、MSAのみ)
フライバイを行っている機器(MSA,PWI,MGF,MEA,ENA,MIA,HEPE,MDM)
</t>
    <rPh sb="26" eb="28">
      <t>カクニン</t>
    </rPh>
    <rPh sb="37" eb="39">
      <t>カンソク</t>
    </rPh>
    <rPh sb="40" eb="41">
      <t>オコナ</t>
    </rPh>
    <rPh sb="45" eb="47">
      <t>キキ</t>
    </rPh>
    <rPh sb="78" eb="79">
      <t>オコナ</t>
    </rPh>
    <rPh sb="83" eb="85">
      <t>キキ</t>
    </rPh>
    <phoneticPr fontId="1"/>
  </si>
  <si>
    <t xml:space="preserve">
WOL終了時刻＋10以降にのHVがONになっていることを確認する。
クルーズ観測を行っている機器(HEPE、ENA、MIA、MEA、MSAのみ)
フライバイを行っている機器(MSA,PWI,MGF,MEA,ENA,MIA,HEPE,MDM)
</t>
    <rPh sb="4" eb="6">
      <t>シュウリョウ</t>
    </rPh>
    <rPh sb="11" eb="13">
      <t>イコウ</t>
    </rPh>
    <phoneticPr fontId="1"/>
  </si>
  <si>
    <t>フライバイ時、MIAのHV_ON時間帯によって違うので必ず確認する
MIA_HV_ON_RC
MIA_HV_ON_SW_RC
MIA_HV_ON_MAG_RC</t>
    <rPh sb="5" eb="6">
      <t>ジ</t>
    </rPh>
    <rPh sb="16" eb="18">
      <t>ジカン</t>
    </rPh>
    <rPh sb="18" eb="19">
      <t>タイ</t>
    </rPh>
    <rPh sb="23" eb="24">
      <t>チガ</t>
    </rPh>
    <rPh sb="27" eb="28">
      <t>カナラ</t>
    </rPh>
    <rPh sb="29" eb="31">
      <t>カクニン</t>
    </rPh>
    <phoneticPr fontId="1"/>
  </si>
  <si>
    <t>確認事項</t>
    <rPh sb="0" eb="2">
      <t>カクニン</t>
    </rPh>
    <rPh sb="2" eb="4">
      <t>ジコウ</t>
    </rPh>
    <phoneticPr fontId="1"/>
  </si>
  <si>
    <t>回答</t>
    <rPh sb="0" eb="2">
      <t>カイトウ</t>
    </rPh>
    <phoneticPr fontId="1"/>
  </si>
  <si>
    <t>CLOSE</t>
    <phoneticPr fontId="1"/>
  </si>
  <si>
    <t>END</t>
    <phoneticPr fontId="1"/>
  </si>
  <si>
    <t>START　TIME</t>
    <phoneticPr fontId="1"/>
  </si>
  <si>
    <t>END　TIME</t>
    <phoneticPr fontId="1"/>
  </si>
  <si>
    <t>WOL#1</t>
  </si>
  <si>
    <t>WOL#2</t>
  </si>
  <si>
    <t>WOL#3</t>
  </si>
  <si>
    <t>WOL</t>
    <phoneticPr fontId="1"/>
  </si>
  <si>
    <t>【操作】</t>
  </si>
  <si>
    <t>「実行」シートの「観測作成」を押下。</t>
  </si>
  <si>
    <t>→「START」、「LOOP」、「END」を「obs_sequence」に貼り付けます。</t>
  </si>
  <si>
    <t>「実行」シートの「時刻反映」を押下。</t>
  </si>
  <si>
    <t>→WOLの時間と関数エラーとなっているセルを修正します。</t>
  </si>
  <si>
    <t>【注意点】</t>
  </si>
  <si>
    <t>「START」、「LOOP」、「END」の"cmd count"からシート内に何行あるかを取得しているので、ここは空白がないように"0”を入力してください。</t>
  </si>
  <si>
    <t>もし空白があった場合、コピー範囲が小さくなってしまいます。</t>
  </si>
  <si>
    <t>M番号</t>
    <rPh sb="1" eb="3">
      <t>バンゴウ</t>
    </rPh>
    <phoneticPr fontId="1"/>
  </si>
  <si>
    <t>C番号</t>
    <rPh sb="1" eb="3">
      <t>バンゴウ</t>
    </rPh>
    <phoneticPr fontId="1"/>
  </si>
  <si>
    <t>”WOL”シートの4行目以下は、実施するWOLのみを記載すること。
(4行目以下に、期間開始日時と終了日時の記載は不要です。)</t>
    <rPh sb="10" eb="12">
      <t>ギョウメ</t>
    </rPh>
    <rPh sb="12" eb="14">
      <t>イカ</t>
    </rPh>
    <rPh sb="16" eb="18">
      <t>ジッシ</t>
    </rPh>
    <rPh sb="26" eb="28">
      <t>キサイ</t>
    </rPh>
    <rPh sb="36" eb="38">
      <t>ギョウメ</t>
    </rPh>
    <rPh sb="38" eb="40">
      <t>イカ</t>
    </rPh>
    <rPh sb="42" eb="48">
      <t>キカンカイシニチジ</t>
    </rPh>
    <rPh sb="49" eb="53">
      <t>シュウリョウニチジ</t>
    </rPh>
    <rPh sb="54" eb="56">
      <t>キサイ</t>
    </rPh>
    <rPh sb="57" eb="59">
      <t>フヨウ</t>
    </rPh>
    <phoneticPr fontId="1"/>
  </si>
  <si>
    <t>main_start</t>
    <phoneticPr fontId="1"/>
  </si>
  <si>
    <t>OBS</t>
    <phoneticPr fontId="1"/>
  </si>
  <si>
    <t>WOL</t>
    <phoneticPr fontId="1"/>
  </si>
  <si>
    <t>main_end</t>
    <phoneticPr fontId="1"/>
  </si>
  <si>
    <t>activity</t>
    <phoneticPr fontId="1"/>
  </si>
  <si>
    <t>Comment</t>
    <phoneticPr fontId="1"/>
  </si>
  <si>
    <t>0016    # ==========================================================================
0017    # @@. BUS ON 
0018    # ==========================================================================
0019    #</t>
    <phoneticPr fontId="1"/>
  </si>
  <si>
    <t>0020    # ==========================================================================
0021    # @@. MDP ON
0022    # ==========================================================================
0023    #</t>
    <phoneticPr fontId="1"/>
  </si>
  <si>
    <t>0274    # ==========================================================================
0275    # @@. MDP OFF
0276    # ==========================================================================
0277    #</t>
    <phoneticPr fontId="1"/>
  </si>
  <si>
    <t>0285    # ==========================================================================
0286    # @@. BUS MONI OFF
0287    # ==========================================================================
0288    #</t>
    <phoneticPr fontId="1"/>
  </si>
  <si>
    <t>0059    # ==========================================================================
0060    # @@. TLM MODE 5  (Mission: 7kbps, without user HK)
0061    # ==========================================================================
0062    #</t>
    <phoneticPr fontId="1"/>
  </si>
  <si>
    <t>0028    # ==========================================================================
0029    # @@. TLM MODE 10 (Mission: 4kbps, with user HK)
0030    # ==========================================================================
0031    #</t>
    <phoneticPr fontId="1"/>
  </si>
  <si>
    <t>0280    # ==========================================================================
0281    # @@. MACRO ENA 
0282    # ==========================================================================
0283    #</t>
    <phoneticPr fontId="1"/>
  </si>
  <si>
    <t>0217    # ==========================================================================
0218    # @@. WOL # $$
0219    # ==========================================================================
0220    #</t>
    <phoneticPr fontId="1"/>
  </si>
  <si>
    <t>0068    # ==========================================================================
0069    # @@. Observation \\
0070    # ==========================================================================
0071    #</t>
    <phoneticPr fontId="1"/>
  </si>
  <si>
    <t>0034    # ==========================================================================
0035    # @@.  PI POWER ON
0036    # ==========================================================================
0037    #</t>
    <phoneticPr fontId="1"/>
  </si>
  <si>
    <t>0049    # ==========================================================================
0050    # @@.  PI HV ON
0051    # ==========================================================================
0052    #</t>
    <phoneticPr fontId="1"/>
  </si>
  <si>
    <t>0207    # ==========================================================================
0208    # @@. PI HV OFF
0209    # ==========================================================================
0210    #</t>
    <phoneticPr fontId="1"/>
  </si>
  <si>
    <t>0259    # ==========================================================================
0260    # @@. PI Power OFF
0261    # ==========================================================================
0262    #</t>
    <phoneticPr fontId="1"/>
  </si>
  <si>
    <t>日付</t>
    <rPh sb="0" eb="2">
      <t>ヒヅケ</t>
    </rPh>
    <phoneticPr fontId="1"/>
  </si>
  <si>
    <t>MMO観測計画作成ツール　変更履歴</t>
    <rPh sb="3" eb="5">
      <t>カンソク</t>
    </rPh>
    <rPh sb="5" eb="7">
      <t>ケイカク</t>
    </rPh>
    <rPh sb="7" eb="9">
      <t>サクセイ</t>
    </rPh>
    <rPh sb="13" eb="17">
      <t>ヘンコウリレキ</t>
    </rPh>
    <phoneticPr fontId="1"/>
  </si>
  <si>
    <t>Ver</t>
    <phoneticPr fontId="1"/>
  </si>
  <si>
    <t>変更内容</t>
    <rPh sb="0" eb="4">
      <t>ヘンコウナイヨウ</t>
    </rPh>
    <phoneticPr fontId="1"/>
  </si>
  <si>
    <t>-</t>
    <phoneticPr fontId="1"/>
  </si>
  <si>
    <t>変更者</t>
    <rPh sb="0" eb="3">
      <t>ヘンコウシャ</t>
    </rPh>
    <phoneticPr fontId="1"/>
  </si>
  <si>
    <t>山下</t>
    <rPh sb="0" eb="2">
      <t>ヤマシタ</t>
    </rPh>
    <phoneticPr fontId="1"/>
  </si>
  <si>
    <t>OBCP START</t>
    <phoneticPr fontId="1"/>
  </si>
  <si>
    <t>OBCP END</t>
    <phoneticPr fontId="1"/>
  </si>
  <si>
    <t>CMD END</t>
    <phoneticPr fontId="1"/>
  </si>
  <si>
    <t>arare</t>
    <phoneticPr fontId="1"/>
  </si>
  <si>
    <t>#!HEAD: main2-CROUSE_OBS6_XDOR_001_M63 2021-07-01 01:18:36 478        45 MMO                  MAIN2               // Earth Fly-by                
0001  . # LET                  @ONERR=NEXT                   
0002  . # ==========================================================================
0003    #  &lt;startTime&gt;2021-07-06T08:00:00Z&lt;/startTime&gt;
0004    #  &lt;stopTime&gt;2021-07-15T10:00:00Z&lt;/stopTime&gt;
0005    #  &lt;&lt; XDOR:XDOR_BJXR_C%%%_CRCO_M&amp;&amp;&amp;&amp;&amp;&amp;_00001.BC &gt;&gt; 連続送信*****
0006    #  &lt;&lt; XOR:XOR__BJXR_C%%%_CRCO_M&amp;&amp;&amp;&amp;&amp;&amp;_00001.BC &gt;&gt; *****
0007    # ==========================================================================
0008    # ==========================================================================
0009  . #  EXEC_AT 2021-07-06 08:00:00
0010    # ◆◇◆◇◆◇◆◇◆◇◆◇◆◇◆◇◆◇◆◇◆◇◆◇◆◇◆◇◆◇◆◇◆◇◆◇◆
0015    # ==========================================================================
0016    # 0. MMO MOSIF Heater &amp;  Switch to Standby Mode
0017    # ==========================================================================
0018    #
0019    # Change MOSIF Heater Setting   (14sec)
0020    # &lt;forMPO&gt;AJXF017A&lt;/forMPO&gt;     
0021    WAIT_SEC             42586                
0022    #
0023    # MMO Switch to Standby Mode (main) (300sec)
0024    # &lt;forMPO&gt;AJXF001A&lt;/forMPO&gt; 
0025    WAIT_SEC             60                   
0026    #
0027    # MMO Set HK rate to 64 second  (3sec)
0028    # &lt;forMPO&gt;AJXF005A&lt;/forMPO&gt; 
0029    WAIT_SEC              237                  
0030    #</t>
    <phoneticPr fontId="1"/>
  </si>
  <si>
    <t>0122    # ==========================================================================
0123    # 99. MMO Dormant Mode
0124    # ==========================================================================
0125    WAIT_SEC             240                   
0126    #
0127    # MMO Set HK rate to 1 second   (3sec)
0128    # &lt;forMPO&gt;AJXF004A&lt;/forMPO&gt;
0129    WAIT_SEC             117                 
0130    #
0131    # MMO Switch to Dormant Mode  (70sec)
0132    # &lt;forMPO&gt;AJXF002A&lt;/forMPO&gt;
0133    WAIT_SEC             230                   
0134    #
0135    # Return MOSIF heater setting   (14sec)
0136    # &lt;forMPO&gt;AJXF017B&lt;/forMPO&gt;                   
0291    #############################################################################</t>
    <phoneticPr fontId="1"/>
  </si>
  <si>
    <t>XOR Time</t>
    <phoneticPr fontId="1"/>
  </si>
  <si>
    <t>コマンド出力のmain　end部分を出力するように修正した
ListにMSA_HV_ON_VFB1、MSA_HV_ON_VFB2追加
Obs_sequence XOR Time行追記
コマンドの開始終了時間をOBS時間に変更</t>
    <rPh sb="4" eb="6">
      <t>シュツリョク</t>
    </rPh>
    <rPh sb="15" eb="17">
      <t>ブブン</t>
    </rPh>
    <rPh sb="18" eb="20">
      <t>シュツリョク</t>
    </rPh>
    <rPh sb="25" eb="27">
      <t>シュウセイ</t>
    </rPh>
    <rPh sb="64" eb="66">
      <t>ツイカ</t>
    </rPh>
    <rPh sb="88" eb="89">
      <t>ギョウ</t>
    </rPh>
    <rPh sb="89" eb="91">
      <t>ツイキ</t>
    </rPh>
    <rPh sb="97" eb="99">
      <t>カイシ</t>
    </rPh>
    <rPh sb="99" eb="101">
      <t>シュウリョウ</t>
    </rPh>
    <rPh sb="101" eb="103">
      <t>ジカン</t>
    </rPh>
    <rPh sb="107" eb="109">
      <t>ジカン</t>
    </rPh>
    <rPh sb="110" eb="112">
      <t>ヘンコウ</t>
    </rPh>
    <phoneticPr fontId="1"/>
  </si>
  <si>
    <t>WOLの時間をG列から取得するように変更</t>
    <rPh sb="4" eb="6">
      <t>ジカン</t>
    </rPh>
    <rPh sb="8" eb="9">
      <t>レツ</t>
    </rPh>
    <rPh sb="11" eb="13">
      <t>シュトク</t>
    </rPh>
    <rPh sb="18" eb="20">
      <t>ヘンコウ</t>
    </rPh>
    <phoneticPr fontId="1"/>
  </si>
  <si>
    <t>main_start(XOR)</t>
    <phoneticPr fontId="1"/>
  </si>
  <si>
    <t>main_end(XOR)</t>
    <phoneticPr fontId="1"/>
  </si>
  <si>
    <t>COMMENTにmainstart,endのXDOR,XOR用追記</t>
    <rPh sb="30" eb="31">
      <t>ヨウ</t>
    </rPh>
    <rPh sb="31" eb="33">
      <t>ツイキ</t>
    </rPh>
    <phoneticPr fontId="1"/>
  </si>
  <si>
    <t>Observation B</t>
    <phoneticPr fontId="1"/>
  </si>
  <si>
    <t>Observation C</t>
    <phoneticPr fontId="1"/>
  </si>
  <si>
    <t>Observation D</t>
    <phoneticPr fontId="1"/>
  </si>
  <si>
    <t>WOL#1</t>
    <phoneticPr fontId="1"/>
  </si>
  <si>
    <t>WOL#2</t>
    <phoneticPr fontId="1"/>
  </si>
  <si>
    <t>WOL#3</t>
    <phoneticPr fontId="1"/>
  </si>
  <si>
    <t>＃refの対応 obserbation Aから昇順につける</t>
    <rPh sb="5" eb="7">
      <t>タイオウ</t>
    </rPh>
    <rPh sb="23" eb="25">
      <t>ショウジュン</t>
    </rPh>
    <phoneticPr fontId="1"/>
  </si>
  <si>
    <t>ListにMSAHV追記</t>
    <rPh sb="10" eb="12">
      <t>ツイキ</t>
    </rPh>
    <phoneticPr fontId="1"/>
  </si>
  <si>
    <t>dcsm-CRCO_MIA_CHECK_C</t>
  </si>
  <si>
    <t>dcsm-CRCO_CEL_MONI_OFF</t>
  </si>
  <si>
    <t>BUS_CEL_MONI_OFF</t>
  </si>
  <si>
    <t>dcsm-BUS_CEL_MONI_OFF</t>
  </si>
  <si>
    <t>BUS_CHG_BEFORE_CHK</t>
  </si>
  <si>
    <t>dcsm-BUS_CHG_BEFORE_CHK</t>
  </si>
  <si>
    <t>BUS_CHG_SET</t>
  </si>
  <si>
    <t>dcsm-BUS_CHG_SET</t>
  </si>
  <si>
    <t>BUS_CHG_START</t>
  </si>
  <si>
    <t>dcsm-BUS_CHG_START</t>
  </si>
  <si>
    <t>BUS_MMO_OFF</t>
  </si>
  <si>
    <t>dcsm-BUS_MMO_OFF</t>
  </si>
  <si>
    <t>dcsm-BUS_CHG_Emergency_OFF</t>
  </si>
  <si>
    <t>Listを最新にした</t>
    <rPh sb="5" eb="7">
      <t>サイシン</t>
    </rPh>
    <phoneticPr fontId="1"/>
  </si>
  <si>
    <t>BUS</t>
  </si>
  <si>
    <t>BUS_CEL_MONI_ON</t>
  </si>
  <si>
    <t>dcsm-BUS_CEL_MONI_ON</t>
  </si>
  <si>
    <t>BUS_CHG_EMERGENCY_OFF</t>
  </si>
  <si>
    <t>BUS_CHG_STOP_BAT-EXT</t>
  </si>
  <si>
    <t>dcsm-BUS_CHG_STOP_BAT-EXT</t>
  </si>
  <si>
    <t>BUS_MMO_ON</t>
  </si>
  <si>
    <t>dcsm-BUS_MMO_ON</t>
  </si>
  <si>
    <t>CRCO</t>
  </si>
  <si>
    <t>CRCO_BUS_MONI_ON</t>
  </si>
  <si>
    <t>CRCO_CEL_MONI_OFF</t>
  </si>
  <si>
    <t>CRCO_ENA</t>
  </si>
  <si>
    <t>CRCO_HEPE</t>
  </si>
  <si>
    <t>CRCO_HEPI</t>
  </si>
  <si>
    <t>CRCO_MASTWPT</t>
  </si>
  <si>
    <t>CRCO_MDM</t>
  </si>
  <si>
    <t>CRCO_MDP_OFF</t>
  </si>
  <si>
    <t>CRCO_MDP_ON</t>
  </si>
  <si>
    <t>CRCO_MEA</t>
  </si>
  <si>
    <t>CRCO_MGF</t>
  </si>
  <si>
    <t>CRCO_MIA_C</t>
  </si>
  <si>
    <t>CRCO_MSASI</t>
  </si>
  <si>
    <t>CRCO_MSA_C</t>
  </si>
  <si>
    <t>dcsm-CRCO_MSA_CHECK_C</t>
  </si>
  <si>
    <t>CRCO_PME_OFF</t>
  </si>
  <si>
    <t>CRCO_PME_ON</t>
  </si>
  <si>
    <t>CRCO_PWI</t>
  </si>
  <si>
    <t>CRCO_SI_READY</t>
  </si>
  <si>
    <t>BUS_OFF_D</t>
  </si>
  <si>
    <t>BUS_SETUP_D</t>
  </si>
  <si>
    <t>TLM_MODE_10</t>
  </si>
  <si>
    <t>TLM_MODE_5</t>
  </si>
  <si>
    <t>TLM_MODE_7</t>
  </si>
  <si>
    <t>dcsm-EF_BUS_TLM_MODE_7</t>
  </si>
  <si>
    <t>ENA</t>
  </si>
  <si>
    <t>ENA_HV_OFF</t>
  </si>
  <si>
    <t>ENA_HV_ON</t>
  </si>
  <si>
    <t>ENA_HV_ON_H</t>
  </si>
  <si>
    <t>ENA_OFF</t>
  </si>
  <si>
    <t>ENA_ON_SETUP</t>
  </si>
  <si>
    <t>HEP</t>
  </si>
  <si>
    <t>HEP_HV_OFF</t>
  </si>
  <si>
    <t>HEP_HV_ON</t>
  </si>
  <si>
    <t>HEP_OFF</t>
  </si>
  <si>
    <t>HEP_ON_SETUP</t>
  </si>
  <si>
    <t>MDM</t>
  </si>
  <si>
    <t>MDM_OFF</t>
  </si>
  <si>
    <t>MDM_ON_SETUP</t>
  </si>
  <si>
    <t>MDP</t>
  </si>
  <si>
    <t>MDP_ERR_DUMP</t>
  </si>
  <si>
    <t>dcsm-EF_MDP_ERR_DUMP</t>
  </si>
  <si>
    <t>MDP_ON_D</t>
  </si>
  <si>
    <t>MDP_OFF_D</t>
  </si>
  <si>
    <t>MEA</t>
  </si>
  <si>
    <t>MEA1_HV_OFF</t>
  </si>
  <si>
    <t>MEA1_HV_ON</t>
  </si>
  <si>
    <t>MEA1_HV_SCAN_OFF</t>
  </si>
  <si>
    <t>MEA1_OFF</t>
  </si>
  <si>
    <t>MEA1_ON_SETUP_SW</t>
  </si>
  <si>
    <t>MEA_HV_OFF</t>
  </si>
  <si>
    <t>MEA_HV_ON</t>
  </si>
  <si>
    <t>MEA_HV_ON_MOD</t>
  </si>
  <si>
    <t>dcsm-EF_MEA_HV_ON_modified</t>
  </si>
  <si>
    <t>MEA_HV_SCAN_OFF</t>
  </si>
  <si>
    <t>MEA_OFF</t>
  </si>
  <si>
    <t>MEA_ON_SETUP_MAG</t>
  </si>
  <si>
    <t>MEA_ON_SETUP_SW</t>
  </si>
  <si>
    <t>MGF</t>
  </si>
  <si>
    <t>MGF_OFF</t>
  </si>
  <si>
    <t>MGF_ON_SETUP</t>
  </si>
  <si>
    <t>dcsm-EF_MGF_ON</t>
  </si>
  <si>
    <t>MIA</t>
  </si>
  <si>
    <t>MIA_HV_OFF</t>
  </si>
  <si>
    <t>MIA_HV_ON</t>
  </si>
  <si>
    <t>MIA_HV_ON_MAG</t>
  </si>
  <si>
    <t>MIA_HV_ON_MAG_RC</t>
  </si>
  <si>
    <t>MIA_HV_ON_RC</t>
  </si>
  <si>
    <t>MIA_HV_ON_SW</t>
  </si>
  <si>
    <t>MIA_HV_ON_SW_RC</t>
  </si>
  <si>
    <t>MIA_OFF</t>
  </si>
  <si>
    <t>MIA_ON_SETUP</t>
  </si>
  <si>
    <t>MIA_ON_C</t>
  </si>
  <si>
    <t>dcsm-EF_MIA_ON_C</t>
  </si>
  <si>
    <t>MSA</t>
  </si>
  <si>
    <t>MSA_HV_OFF</t>
  </si>
  <si>
    <t>MSA_HV_OFF_VFB</t>
  </si>
  <si>
    <t>MSA_HV_ON_1</t>
  </si>
  <si>
    <t>dcsm-EF_MSA_HV_ON_1</t>
  </si>
  <si>
    <t>MSA_HV_ON_1_MFB_SF</t>
  </si>
  <si>
    <t>dcsm-EF_MSA_HV_ON_1_MFB_Safe</t>
  </si>
  <si>
    <t>MSA_HV_ON_VFB1</t>
  </si>
  <si>
    <t>dcsm-EF_MSA_HV_ON_1_VFB</t>
  </si>
  <si>
    <t>MSA_HV_ON_2</t>
  </si>
  <si>
    <t>dcsm-EF_MSA_HV_ON_2</t>
  </si>
  <si>
    <t>MSA_HV_ON_2_MFB_SF</t>
  </si>
  <si>
    <t>dcsm-EF_MSA_HV_ON_2_MFB_Safe</t>
  </si>
  <si>
    <t>MSA_HV_ON_VFB2</t>
  </si>
  <si>
    <t>dcsm-EF_MSA_HV_ON_2_VFB</t>
  </si>
  <si>
    <t>MSA_OFF</t>
  </si>
  <si>
    <t>MSA_ON_SETUP</t>
  </si>
  <si>
    <t>MSA_ON_SETUP_C</t>
  </si>
  <si>
    <t>dcsm-EF_MSA_ON_C</t>
  </si>
  <si>
    <t>MSA_SOFT_RESET</t>
  </si>
  <si>
    <t>dcsm-EF_MSA_SOFT_RESET</t>
  </si>
  <si>
    <t>MSA_SOFT_RESET2</t>
  </si>
  <si>
    <t>PME</t>
  </si>
  <si>
    <t>PME_OFF</t>
  </si>
  <si>
    <t>PME_ON</t>
  </si>
  <si>
    <t>PWI</t>
  </si>
  <si>
    <t>PWI_OFF</t>
  </si>
  <si>
    <t>PWI_ON</t>
  </si>
  <si>
    <t>dcsm-EF_PWI_ON</t>
  </si>
  <si>
    <t>PWI_ON_SETUP</t>
  </si>
  <si>
    <t>MACRO</t>
  </si>
  <si>
    <t>MC_ENA</t>
  </si>
  <si>
    <t>MDP_AP9_DUMP</t>
  </si>
  <si>
    <t>dcsm-MDP_AP09_LOG_DUMP</t>
  </si>
  <si>
    <t>MDP_ERR_LOG_DUMP</t>
  </si>
  <si>
    <t>MDP_HK_REPEINT_6</t>
  </si>
  <si>
    <t>dcsm-MDP_HK_REPINT_6</t>
  </si>
  <si>
    <t>MEA2_MEM_DMP</t>
  </si>
  <si>
    <t>MSASI</t>
  </si>
  <si>
    <t>MSASI_DARK_1</t>
  </si>
  <si>
    <t>MSASI_DARK_2</t>
  </si>
  <si>
    <t>TCFS</t>
  </si>
  <si>
    <t>TCSF_MSASI</t>
  </si>
  <si>
    <t>WAIT</t>
  </si>
  <si>
    <t>WAIT3600</t>
  </si>
  <si>
    <t>WAIT3500</t>
  </si>
  <si>
    <t>WAIT19357</t>
  </si>
  <si>
    <t>WAIT1800</t>
  </si>
  <si>
    <t>WAIT_SEC 1800</t>
  </si>
  <si>
    <t>WAIT10800</t>
  </si>
  <si>
    <t>WAIT_SEC 10800</t>
  </si>
  <si>
    <t>WAIT600</t>
  </si>
  <si>
    <t>WAIT_SEC 600</t>
  </si>
  <si>
    <t>MIA_ON_ASIC_LDET</t>
    <phoneticPr fontId="1"/>
  </si>
  <si>
    <t>dcsm-EF_MIA_ON_ASIC_LDET</t>
    <phoneticPr fontId="1"/>
  </si>
  <si>
    <t>仕様変更により使用しない</t>
    <rPh sb="0" eb="2">
      <t>シヨウ</t>
    </rPh>
    <rPh sb="2" eb="4">
      <t>ヘンコウ</t>
    </rPh>
    <rPh sb="7" eb="9">
      <t>シヨウ</t>
    </rPh>
    <phoneticPr fontId="1"/>
  </si>
  <si>
    <t>Listを最新にした、XDOR用コメントはプログラム改修により使用なし</t>
    <rPh sb="5" eb="7">
      <t>サイシン</t>
    </rPh>
    <rPh sb="15" eb="16">
      <t>ヨウ</t>
    </rPh>
    <rPh sb="26" eb="28">
      <t>カイシュウ</t>
    </rPh>
    <rPh sb="31" eb="33">
      <t>シヨウ</t>
    </rPh>
    <phoneticPr fontId="1"/>
  </si>
  <si>
    <t>ENA_HV_ON_CNT</t>
    <phoneticPr fontId="1"/>
  </si>
  <si>
    <t>dcsm-EF_ENA_HV_ON_CNT</t>
    <phoneticPr fontId="1"/>
  </si>
  <si>
    <t>main_start(XDOR) 改修により使用不可</t>
    <rPh sb="17" eb="19">
      <t>カイシュウ</t>
    </rPh>
    <rPh sb="22" eb="26">
      <t>シヨウフカ</t>
    </rPh>
    <phoneticPr fontId="1"/>
  </si>
  <si>
    <t>main_end(XDOR)改修により使用不可</t>
    <rPh sb="14" eb="16">
      <t>カイシュウ</t>
    </rPh>
    <rPh sb="19" eb="23">
      <t>シヨウフカ</t>
    </rPh>
    <phoneticPr fontId="1"/>
  </si>
  <si>
    <t>SI ON</t>
    <phoneticPr fontId="1"/>
  </si>
  <si>
    <t>List にENA HV ON追加、コメントの修正</t>
    <rPh sb="15" eb="17">
      <t>ツイカ</t>
    </rPh>
    <rPh sb="23" eb="25">
      <t>シュウセイ</t>
    </rPh>
    <phoneticPr fontId="1"/>
  </si>
  <si>
    <t>#!HEAD: main2-CROUSE_OBS6_XDOR_001_M63 2021-07-01 01:18:36 478        45 MMO                  MAIN2               // Earth Fly-by                
0001  . # LET                  @ONERR=NEXT                   
0002  . # ==========================================================================
0003    #  &lt;startTime&gt;2021-07-06T08:00:00Z&lt;/startTime&gt;
0004    #  &lt;stopTime&gt;2021-07-15T10:00:00Z&lt;/stopTime&gt;
0005    #  &lt;&lt; XDOR:XDOR_BJXR_C%%%_CRCO_M&amp;&amp;&amp;&amp;&amp;&amp;_00001.BC &gt;&gt; 連続送信*****
0006    #  &lt;&lt; XOR:XOR__BJXR_C%%%_CRCO_M&amp;&amp;&amp;&amp;&amp;&amp;_00001.BC &gt;&gt; *****
0007    # ==========================================================================
0008    # ==========================================================================
0009  . #  EXEC_AT 2021-07-06 08:00:00
0010    # ◆◇◆◇◆◇◆◇◆◇◆◇◆◇◆◇◆◇◆◇◆◇◆◇◆◇◆◇◆◇◆◇◆◇◆◇◆
0015    # ==========================================================================
0016    # 0. MMO MOSIF Heater &amp;  Switch to Standby Mode
0017    # ==========================================================================
0018    #
0019    # Change MOSIF Heater Setting   (14sec)
0020    # &lt;forMPO&gt;AJXF017A&lt;/forMPO&gt;     
0021    WAIT_SEC             20             
0019    # Change MOSIF R Heater Setting   
0020    # &lt;forMPO&gt;AJXF017C&lt;/forMPO&gt;     
0021    WAIT_SEC             42580             
0022    #
0023    # MMO Switch to Standby Mode (main) (300sec)
0024    # &lt;forMPO&gt;AJXF001A&lt;/forMPO&gt; 
0025    WAIT_SEC             360                   
0026    #
0027    # MMO Set HK rate to 64 second  (3sec)
0028    # &lt;forMPO&gt;AJXF005A&lt;/forMPO&gt; 
0029    WAIT_SEC              240                  
0030    #</t>
    <phoneticPr fontId="1"/>
  </si>
  <si>
    <t>0122    # ==========================================================================
0123    # 99. MMO Dormant Mode
0124    # ==========================================================================
0125    WAIT_SEC             240                   
0126    #
0127    # MMO Set HK rate to 1 second   (3sec)
0128    # &lt;forMPO&gt;AJXF004A&lt;/forMPO&gt;
0129    WAIT_SEC             120                 
0130    #
0131    # MMO Switch to Dormant Mode  (70sec)
0132    # &lt;forMPO&gt;AJXF002A&lt;/forMPO&gt;
0133    WAIT_SEC             300                   
0134    #
0135    # Return MOSIF heater setting   (14sec)
0136    # &lt;forMPO&gt;AJXF017B&lt;/forMPO&gt;                   
0133    WAIT_SEC             20                   
0135    # Return MOSIF R heater setting   (14sec)
0136    # &lt;forMPO&gt;AJXF017D&lt;/forMPO&gt;                   
0291    #############################################################################</t>
    <phoneticPr fontId="1"/>
  </si>
  <si>
    <t>MSA_TABLE_UPLOAD_CA</t>
    <phoneticPr fontId="1"/>
  </si>
  <si>
    <t>dcsm-MSA_OCL_UPLOAD_CA</t>
    <phoneticPr fontId="1"/>
  </si>
  <si>
    <t>MSA_TABLE_UPLOAD_C</t>
    <phoneticPr fontId="1"/>
  </si>
  <si>
    <t>dcsm-MSA_OCL_UPLOAD_C</t>
    <phoneticPr fontId="1"/>
  </si>
  <si>
    <t>List にMSA追加、コメントの修正</t>
    <rPh sb="9" eb="11">
      <t>ツイカ</t>
    </rPh>
    <rPh sb="17" eb="19">
      <t>シュウセイ</t>
    </rPh>
    <phoneticPr fontId="1"/>
  </si>
  <si>
    <t>ENA_ON_SETUP</t>
    <phoneticPr fontId="1"/>
  </si>
  <si>
    <t>MIA_OFF</t>
    <phoneticPr fontId="1"/>
  </si>
  <si>
    <t>ENA_OFF</t>
    <phoneticPr fontId="1"/>
  </si>
  <si>
    <t>MSA_OFF</t>
    <phoneticPr fontId="1"/>
  </si>
  <si>
    <t>WOL#4</t>
  </si>
  <si>
    <t>WOL#5</t>
  </si>
  <si>
    <t>WOL#6</t>
  </si>
  <si>
    <t>WOL#7</t>
  </si>
  <si>
    <t>WOL#8</t>
  </si>
  <si>
    <t>WOL#9</t>
  </si>
  <si>
    <t>WOL#10</t>
  </si>
  <si>
    <t>WOL#11</t>
  </si>
  <si>
    <t>WOL#12</t>
  </si>
  <si>
    <t>WOL#13</t>
  </si>
  <si>
    <t>011</t>
    <phoneticPr fontId="1"/>
  </si>
  <si>
    <t>Observation E</t>
    <phoneticPr fontId="1"/>
  </si>
  <si>
    <t>Observation F</t>
    <phoneticPr fontId="1"/>
  </si>
  <si>
    <t>Observation G</t>
    <phoneticPr fontId="1"/>
  </si>
  <si>
    <t>Observation H</t>
    <phoneticPr fontId="1"/>
  </si>
  <si>
    <t>Observation I</t>
    <phoneticPr fontId="1"/>
  </si>
  <si>
    <t>Observation J</t>
    <phoneticPr fontId="1"/>
  </si>
  <si>
    <t>Observation K</t>
    <phoneticPr fontId="1"/>
  </si>
  <si>
    <t>Observation L</t>
    <phoneticPr fontId="1"/>
  </si>
  <si>
    <t>Observation M</t>
    <phoneticPr fontId="1"/>
  </si>
  <si>
    <t>Observation N</t>
    <phoneticPr fontId="1"/>
  </si>
  <si>
    <t>WOL#4</t>
    <phoneticPr fontId="1"/>
  </si>
  <si>
    <t>WOL#5</t>
    <phoneticPr fontId="1"/>
  </si>
  <si>
    <t>WOL#6</t>
    <phoneticPr fontId="1"/>
  </si>
  <si>
    <t>WOL#7</t>
    <phoneticPr fontId="1"/>
  </si>
  <si>
    <t>WOL#8</t>
    <phoneticPr fontId="1"/>
  </si>
  <si>
    <t>WOL#9</t>
    <phoneticPr fontId="1"/>
  </si>
  <si>
    <t>WOL#10</t>
    <phoneticPr fontId="1"/>
  </si>
  <si>
    <t>WOL#11</t>
    <phoneticPr fontId="1"/>
  </si>
  <si>
    <t>WOL#12</t>
    <phoneticPr fontId="1"/>
  </si>
  <si>
    <t>WOL#13</t>
    <phoneticPr fontId="1"/>
  </si>
  <si>
    <t>2022-280T07:28:16.000Z</t>
    <phoneticPr fontId="1"/>
  </si>
  <si>
    <t>2022-281T06:57:32.000Z</t>
    <phoneticPr fontId="1"/>
  </si>
  <si>
    <t>2022-282T06:39:17.000Z</t>
    <phoneticPr fontId="1"/>
  </si>
  <si>
    <t>2022-283T06:47:38.000Z</t>
    <phoneticPr fontId="1"/>
  </si>
  <si>
    <t>2022-284T07:25:14.000Z</t>
    <phoneticPr fontId="1"/>
  </si>
  <si>
    <t>2022-285T08:22:25.000Z</t>
    <phoneticPr fontId="1"/>
  </si>
  <si>
    <t>2022-286T09:10:58.000Z</t>
    <phoneticPr fontId="1"/>
  </si>
  <si>
    <t>2022-287T09:11:13.000Z</t>
    <phoneticPr fontId="1"/>
  </si>
  <si>
    <t>2022-288T08:19:38.000Z</t>
    <phoneticPr fontId="1"/>
  </si>
  <si>
    <t>2022-289T07:12:24.000Z</t>
    <phoneticPr fontId="1"/>
  </si>
  <si>
    <t>2022-290T06:14:44.000Z</t>
    <phoneticPr fontId="1"/>
  </si>
  <si>
    <t>2022-291T05:35:14.000Z</t>
    <phoneticPr fontId="1"/>
  </si>
  <si>
    <t>2022-292T05:11:05.000Z</t>
    <phoneticPr fontId="1"/>
  </si>
  <si>
    <t>MIA_ON_ASIC_LDET_LV30</t>
    <phoneticPr fontId="1"/>
  </si>
  <si>
    <t>MIA_ON_ASIC_LDET_LV40</t>
  </si>
  <si>
    <t>MIA_ON_ASIC_LDET_LV40</t>
    <phoneticPr fontId="1"/>
  </si>
  <si>
    <t>dcsm-EF_MIA_ON_ASIC_LDET_LEVEL30</t>
    <phoneticPr fontId="1"/>
  </si>
  <si>
    <t>dcsm-EF_MIA_ON_ASIC_LDET_LEVEL40</t>
    <phoneticPr fontId="1"/>
  </si>
  <si>
    <t>#!HEAD: main2-CROUSE_OBS6_XDOR_001_M63 2021-07-01 01:18:36 478        45 MMO                  MAIN2               // Earth Fly-by                
0001  . # LET                  @ONERR=NEXT                   
0002  . # ==========================================================================
0003    #  &lt;startTime&gt;2021-07-06T08:00:00Z&lt;/startTime&gt;
0004    #  &lt;stopTime&gt;2021-07-15T10:00:00Z&lt;/stopTime&gt;
0005    #  &lt;&lt; XDOR:XDOR_BJXR_C%%%_CRCO_M&amp;&amp;&amp;&amp;&amp;&amp;_00001.BC &gt;&gt; 連続送信*****
0006    #  &lt;&lt; XOR:XOR__BJXR_C%%%_CRCO_M&amp;&amp;&amp;&amp;&amp;&amp;_00001.BC &gt;&gt; *****
0007    # ==========================================================================
0008    # ==========================================================================
0009  . #  EXEC_AT 2021-07-06 08:00:00
0010    # ◆◇◆◇◆◇◆◇◆◇◆◇◆◇◆◇◆◇◆◇◆◇◆◇◆◇◆◇◆◇◆◇◆◇◆◇◆
0015    # ==========================================================================
0016    # 0. MMO MOSIF Heater &amp;  Switch to Standby Mode
0017    # ==========================================================================
0018    #
0019    # Change MOSIF Heater Setting   (14sec)
0020    # &lt;forMPO&gt;AJXF017A&lt;/forMPO&gt;     
0021    WAIT_SEC             20             
0019    # Change MOSIF R Heater Setting   
0020    # &lt;forMPO&gt;AJXF017C&lt;/forMPO&gt;     
0021    WAIT_SEC             42580             
0022    #
0023    # MMO Switch to Standby Mode (main) (300sec)
0024    # &lt;forMPO&gt;AJXF001A&lt;/forMPO&gt; 
0025    WAIT_SEC             360                   
0026    #
0135    # Return MOSIF R heater setting   (14sec)
0136    # &lt;forMPO&gt;AJXF017D&lt;/forMPO&gt;                   
0025    WAIT_SEC              20                   
0026    #
0027    # MMO Set HK rate to 64 second  (3sec)
0028    # &lt;forMPO&gt;AJXF005A&lt;/forMPO&gt; 
0029    WAIT_SEC              220                  
0030    #</t>
    <phoneticPr fontId="1"/>
  </si>
  <si>
    <t>0122    # ==========================================================================
0123    # 99. MMO Dormant Mode
0124    # ==========================================================================
0125    WAIT_SEC             240                   
0126    #
0127    # MMO Set HK rate to 1 second   (3sec)
0128    # &lt;forMPO&gt;AJXF004A&lt;/forMPO&gt;
0129    WAIT_SEC             120                 
0130    #
0131    # MMO Switch to Dormant Mode  (70sec)
0132    # &lt;forMPO&gt;AJXF002A&lt;/forMPO&gt;
0133    WAIT_SEC             300                   
0134    #
0135    # Return MOSIF heater setting   (14sec)
0136    # &lt;forMPO&gt;AJXF017B&lt;/forMPO&gt;                   
0133    WAIT_SEC             20                   
0291    #############################################################################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</si>
</sst>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d\ mmm\ yy\ hh:mm:ss.000"/>
    <numFmt numFmtId="177" formatCode="yyyy/mm/dd\Thh:mm:ss"/>
    <numFmt numFmtId="178" formatCode="0_ "/>
    <numFmt numFmtId="179" formatCode="yyyy\-mm\-dd\Thh:mm:ss.000\Z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0"/>
      <color theme="1"/>
      <name val="Segoe UI"/>
      <family val="2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4" borderId="0" xfId="1" applyFill="1" applyAlignment="1">
      <alignment horizontal="center"/>
    </xf>
    <xf numFmtId="0" fontId="3" fillId="0" borderId="0" xfId="1" applyAlignment="1">
      <alignment horizontal="center"/>
    </xf>
    <xf numFmtId="176" fontId="4" fillId="5" borderId="2" xfId="1" applyNumberFormat="1" applyFont="1" applyFill="1" applyBorder="1" applyAlignment="1">
      <alignment horizontal="center"/>
    </xf>
    <xf numFmtId="0" fontId="3" fillId="0" borderId="0" xfId="1"/>
    <xf numFmtId="0" fontId="5" fillId="0" borderId="0" xfId="0" applyFont="1">
      <alignment vertical="center"/>
    </xf>
    <xf numFmtId="0" fontId="0" fillId="2" borderId="0" xfId="0" applyFill="1">
      <alignment vertical="center"/>
    </xf>
    <xf numFmtId="177" fontId="0" fillId="0" borderId="0" xfId="0" applyNumberFormat="1">
      <alignment vertical="center"/>
    </xf>
    <xf numFmtId="0" fontId="0" fillId="6" borderId="1" xfId="0" applyFill="1" applyBorder="1">
      <alignment vertical="center"/>
    </xf>
    <xf numFmtId="0" fontId="0" fillId="3" borderId="0" xfId="0" applyFill="1">
      <alignment vertical="center"/>
    </xf>
    <xf numFmtId="177" fontId="0" fillId="0" borderId="1" xfId="0" applyNumberFormat="1" applyBorder="1">
      <alignment vertical="center"/>
    </xf>
    <xf numFmtId="177" fontId="0" fillId="0" borderId="4" xfId="0" applyNumberFormat="1" applyBorder="1">
      <alignment vertical="center"/>
    </xf>
    <xf numFmtId="0" fontId="2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7" fontId="6" fillId="0" borderId="3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178" fontId="2" fillId="0" borderId="3" xfId="0" applyNumberFormat="1" applyFont="1" applyBorder="1" applyAlignment="1">
      <alignment horizontal="left" vertical="center"/>
    </xf>
    <xf numFmtId="0" fontId="2" fillId="0" borderId="3" xfId="0" applyFont="1" applyBorder="1">
      <alignment vertical="center"/>
    </xf>
    <xf numFmtId="21" fontId="0" fillId="0" borderId="1" xfId="0" applyNumberFormat="1" applyBorder="1">
      <alignment vertical="center"/>
    </xf>
    <xf numFmtId="0" fontId="0" fillId="0" borderId="4" xfId="0" applyBorder="1">
      <alignment vertical="center"/>
    </xf>
    <xf numFmtId="0" fontId="7" fillId="0" borderId="4" xfId="0" applyFont="1" applyBorder="1">
      <alignment vertical="center"/>
    </xf>
    <xf numFmtId="0" fontId="2" fillId="0" borderId="4" xfId="0" applyFont="1" applyBorder="1">
      <alignment vertical="center"/>
    </xf>
    <xf numFmtId="177" fontId="0" fillId="7" borderId="1" xfId="0" applyNumberFormat="1" applyFill="1" applyBorder="1">
      <alignment vertical="center"/>
    </xf>
    <xf numFmtId="0" fontId="0" fillId="7" borderId="5" xfId="0" applyFill="1" applyBorder="1" applyAlignment="1">
      <alignment horizontal="center" vertical="center"/>
    </xf>
    <xf numFmtId="0" fontId="2" fillId="7" borderId="1" xfId="0" applyFont="1" applyFill="1" applyBorder="1">
      <alignment vertical="center"/>
    </xf>
    <xf numFmtId="178" fontId="8" fillId="8" borderId="1" xfId="0" applyNumberFormat="1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0" fillId="0" borderId="11" xfId="0" applyBorder="1">
      <alignment vertical="center"/>
    </xf>
    <xf numFmtId="179" fontId="3" fillId="0" borderId="0" xfId="1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176" fontId="4" fillId="5" borderId="7" xfId="1" applyNumberFormat="1" applyFont="1" applyFill="1" applyBorder="1" applyAlignment="1">
      <alignment horizontal="center"/>
    </xf>
    <xf numFmtId="0" fontId="3" fillId="0" borderId="12" xfId="1" applyBorder="1" applyAlignment="1">
      <alignment horizontal="center"/>
    </xf>
    <xf numFmtId="177" fontId="6" fillId="0" borderId="0" xfId="0" applyNumberFormat="1" applyFont="1" applyFill="1" applyAlignment="1">
      <alignment horizontal="center" vertical="center"/>
    </xf>
    <xf numFmtId="177" fontId="6" fillId="9" borderId="1" xfId="0" applyNumberFormat="1" applyFont="1" applyFill="1" applyBorder="1" applyAlignment="1">
      <alignment horizontal="center" vertical="center"/>
    </xf>
    <xf numFmtId="177" fontId="8" fillId="9" borderId="1" xfId="1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2" fillId="2" borderId="1" xfId="0" applyFont="1" applyFill="1" applyBorder="1">
      <alignment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7" fontId="14" fillId="10" borderId="1" xfId="0" applyNumberFormat="1" applyFont="1" applyFill="1" applyBorder="1">
      <alignment vertical="center"/>
    </xf>
    <xf numFmtId="177" fontId="0" fillId="10" borderId="1" xfId="0" applyNumberFormat="1" applyFill="1" applyBorder="1">
      <alignment vertical="center"/>
    </xf>
    <xf numFmtId="0" fontId="3" fillId="0" borderId="0" xfId="1" applyFill="1" applyBorder="1" applyAlignment="1">
      <alignment horizontal="center"/>
    </xf>
    <xf numFmtId="176" fontId="4" fillId="0" borderId="0" xfId="1" applyNumberFormat="1" applyFont="1" applyFill="1" applyBorder="1" applyAlignment="1">
      <alignment horizontal="center"/>
    </xf>
    <xf numFmtId="0" fontId="0" fillId="2" borderId="1" xfId="0" applyFill="1" applyBorder="1">
      <alignment vertical="center"/>
    </xf>
    <xf numFmtId="0" fontId="0" fillId="11" borderId="0" xfId="0" applyFill="1" applyAlignment="1">
      <alignment vertical="center" wrapText="1"/>
    </xf>
    <xf numFmtId="0" fontId="0" fillId="7" borderId="1" xfId="0" applyFill="1" applyBorder="1">
      <alignment vertical="center"/>
    </xf>
    <xf numFmtId="0" fontId="15" fillId="11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2" fillId="2" borderId="1" xfId="0" quotePrefix="1" applyFont="1" applyFill="1" applyBorder="1" applyAlignment="1">
      <alignment horizontal="center" vertical="center"/>
    </xf>
    <xf numFmtId="0" fontId="0" fillId="12" borderId="1" xfId="0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45720</xdr:rowOff>
        </xdr:from>
        <xdr:to>
          <xdr:col>4</xdr:col>
          <xdr:colOff>0</xdr:colOff>
          <xdr:row>4</xdr:row>
          <xdr:rowOff>7620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観測作成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678180</xdr:colOff>
          <xdr:row>5</xdr:row>
          <xdr:rowOff>0</xdr:rowOff>
        </xdr:from>
        <xdr:to>
          <xdr:col>3</xdr:col>
          <xdr:colOff>678180</xdr:colOff>
          <xdr:row>6</xdr:row>
          <xdr:rowOff>198120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時刻反映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3</xdr:col>
          <xdr:colOff>678180</xdr:colOff>
          <xdr:row>12</xdr:row>
          <xdr:rowOff>198120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コマンド計画作成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4"/>
  <sheetViews>
    <sheetView workbookViewId="0">
      <selection activeCell="B45" sqref="B45"/>
    </sheetView>
  </sheetViews>
  <sheetFormatPr defaultRowHeight="18" x14ac:dyDescent="0.45"/>
  <cols>
    <col min="1" max="1" width="4.69921875" bestFit="1" customWidth="1"/>
    <col min="2" max="2" width="61.3984375" customWidth="1"/>
    <col min="3" max="3" width="58.8984375" customWidth="1"/>
  </cols>
  <sheetData>
    <row r="1" spans="1:4" x14ac:dyDescent="0.45">
      <c r="A1" s="44" t="s">
        <v>19</v>
      </c>
      <c r="B1" s="44" t="s">
        <v>143</v>
      </c>
      <c r="C1" s="44" t="s">
        <v>144</v>
      </c>
      <c r="D1" s="44" t="s">
        <v>145</v>
      </c>
    </row>
    <row r="2" spans="1:4" x14ac:dyDescent="0.45">
      <c r="A2" s="2"/>
      <c r="B2" s="2"/>
      <c r="C2" s="2"/>
      <c r="D2" s="2"/>
    </row>
    <row r="3" spans="1:4" x14ac:dyDescent="0.45">
      <c r="A3" s="2"/>
      <c r="B3" s="3"/>
      <c r="C3" s="2"/>
      <c r="D3" s="2"/>
    </row>
    <row r="4" spans="1:4" x14ac:dyDescent="0.45">
      <c r="A4" s="2"/>
      <c r="B4" s="2"/>
      <c r="C4" s="2"/>
      <c r="D4" s="2"/>
    </row>
    <row r="5" spans="1:4" x14ac:dyDescent="0.45">
      <c r="A5" s="2"/>
      <c r="B5" s="2"/>
      <c r="C5" s="2"/>
      <c r="D5" s="2"/>
    </row>
    <row r="6" spans="1:4" x14ac:dyDescent="0.45">
      <c r="A6" s="2"/>
      <c r="B6" s="2"/>
      <c r="C6" s="2"/>
      <c r="D6" s="2"/>
    </row>
    <row r="7" spans="1:4" x14ac:dyDescent="0.45">
      <c r="A7" s="2"/>
      <c r="B7" s="2"/>
      <c r="C7" s="2"/>
      <c r="D7" s="2"/>
    </row>
    <row r="8" spans="1:4" x14ac:dyDescent="0.45">
      <c r="A8" s="2"/>
      <c r="B8" s="2"/>
      <c r="C8" s="2"/>
      <c r="D8" s="2"/>
    </row>
    <row r="9" spans="1:4" x14ac:dyDescent="0.45">
      <c r="A9" s="2"/>
      <c r="B9" s="2"/>
      <c r="C9" s="2"/>
      <c r="D9" s="2"/>
    </row>
    <row r="10" spans="1:4" x14ac:dyDescent="0.45">
      <c r="A10" s="2"/>
      <c r="B10" s="2"/>
      <c r="C10" s="2"/>
      <c r="D10" s="2"/>
    </row>
    <row r="11" spans="1:4" x14ac:dyDescent="0.45">
      <c r="A11" s="2"/>
      <c r="B11" s="2"/>
      <c r="C11" s="2"/>
      <c r="D11" s="2"/>
    </row>
    <row r="12" spans="1:4" x14ac:dyDescent="0.45">
      <c r="A12" s="2"/>
      <c r="B12" s="2"/>
      <c r="C12" s="2"/>
      <c r="D12" s="2"/>
    </row>
    <row r="13" spans="1:4" x14ac:dyDescent="0.45">
      <c r="A13" s="2"/>
      <c r="B13" s="2"/>
      <c r="C13" s="2"/>
      <c r="D13" s="2"/>
    </row>
    <row r="14" spans="1:4" x14ac:dyDescent="0.45">
      <c r="A14" s="2"/>
      <c r="B14" s="2"/>
      <c r="C14" s="2"/>
      <c r="D14" s="2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tabColor rgb="FFFFFF00"/>
  </sheetPr>
  <dimension ref="B1:J1441"/>
  <sheetViews>
    <sheetView workbookViewId="0">
      <pane ySplit="3" topLeftCell="A4" activePane="bottomLeft" state="frozen"/>
      <selection pane="bottomLeft" activeCell="D4" sqref="D4"/>
    </sheetView>
  </sheetViews>
  <sheetFormatPr defaultColWidth="9.09765625" defaultRowHeight="18" x14ac:dyDescent="0.45"/>
  <cols>
    <col min="1" max="1" width="9.09765625" style="5"/>
    <col min="2" max="2" width="6.09765625" style="5" bestFit="1" customWidth="1"/>
    <col min="3" max="3" width="21.8984375" style="5" bestFit="1" customWidth="1"/>
    <col min="4" max="4" width="20.69921875" style="5" customWidth="1"/>
    <col min="5" max="5" width="10.8984375" style="5" bestFit="1" customWidth="1"/>
    <col min="6" max="6" width="9.09765625" style="5"/>
    <col min="7" max="7" width="8.8984375" style="7" customWidth="1"/>
    <col min="8" max="8" width="26.09765625" style="7" bestFit="1" customWidth="1"/>
    <col min="9" max="9" width="9.09765625" style="5"/>
    <col min="10" max="10" width="20.69921875" style="5" bestFit="1" customWidth="1"/>
    <col min="11" max="16384" width="9.09765625" style="5"/>
  </cols>
  <sheetData>
    <row r="1" spans="2:10" ht="18.600000000000001" thickBot="1" x14ac:dyDescent="0.5">
      <c r="C1" s="5" t="s">
        <v>147</v>
      </c>
      <c r="D1" s="6">
        <v>44841.006944444445</v>
      </c>
    </row>
    <row r="2" spans="2:10" x14ac:dyDescent="0.45">
      <c r="C2" s="5" t="s">
        <v>148</v>
      </c>
      <c r="D2" s="6">
        <v>44853.979166666664</v>
      </c>
    </row>
    <row r="3" spans="2:10" ht="18.600000000000001" thickBot="1" x14ac:dyDescent="0.5">
      <c r="B3" s="4" t="s">
        <v>26</v>
      </c>
      <c r="C3" s="4"/>
      <c r="D3" s="4" t="s">
        <v>27</v>
      </c>
      <c r="E3" s="4" t="s">
        <v>28</v>
      </c>
    </row>
    <row r="4" spans="2:10" ht="18.600000000000001" thickBot="1" x14ac:dyDescent="0.5">
      <c r="B4" s="45" t="s">
        <v>29</v>
      </c>
      <c r="C4" s="46" t="s">
        <v>149</v>
      </c>
      <c r="D4" s="6">
        <v>44841.311296296299</v>
      </c>
      <c r="E4" s="48">
        <v>1200</v>
      </c>
      <c r="F4" s="7"/>
      <c r="G4" s="5"/>
      <c r="H4" s="59" t="s">
        <v>412</v>
      </c>
      <c r="I4" s="60"/>
      <c r="J4" s="59"/>
    </row>
    <row r="5" spans="2:10" ht="18.600000000000001" thickBot="1" x14ac:dyDescent="0.5">
      <c r="B5" s="45" t="s">
        <v>29</v>
      </c>
      <c r="C5" s="46" t="s">
        <v>150</v>
      </c>
      <c r="D5" s="6">
        <v>44842.289953703701</v>
      </c>
      <c r="E5" s="48">
        <v>1200</v>
      </c>
      <c r="F5" s="7"/>
      <c r="G5" s="5"/>
      <c r="H5" s="36" t="s">
        <v>413</v>
      </c>
      <c r="I5" s="7"/>
    </row>
    <row r="6" spans="2:10" ht="18.600000000000001" thickBot="1" x14ac:dyDescent="0.5">
      <c r="B6" s="45" t="s">
        <v>29</v>
      </c>
      <c r="C6" s="46" t="s">
        <v>151</v>
      </c>
      <c r="D6" s="6">
        <v>44843.277280092596</v>
      </c>
      <c r="E6" s="48">
        <v>1200</v>
      </c>
      <c r="F6" s="7"/>
      <c r="G6" s="5"/>
      <c r="H6" s="36" t="s">
        <v>414</v>
      </c>
      <c r="I6" s="7"/>
    </row>
    <row r="7" spans="2:10" ht="18.600000000000001" thickBot="1" x14ac:dyDescent="0.5">
      <c r="B7" s="45" t="s">
        <v>29</v>
      </c>
      <c r="C7" s="46" t="s">
        <v>381</v>
      </c>
      <c r="D7" s="6">
        <v>44844.283078703702</v>
      </c>
      <c r="E7" s="48">
        <v>1200</v>
      </c>
      <c r="F7" s="7"/>
      <c r="G7" s="5"/>
      <c r="H7" s="36" t="s">
        <v>415</v>
      </c>
      <c r="I7" s="7"/>
    </row>
    <row r="8" spans="2:10" ht="18.600000000000001" thickBot="1" x14ac:dyDescent="0.5">
      <c r="B8" s="45" t="s">
        <v>29</v>
      </c>
      <c r="C8" s="46" t="s">
        <v>382</v>
      </c>
      <c r="D8" s="6">
        <v>44845.309189814812</v>
      </c>
      <c r="E8" s="48">
        <v>1200</v>
      </c>
      <c r="F8" s="7"/>
      <c r="G8" s="5"/>
      <c r="H8" s="36" t="s">
        <v>416</v>
      </c>
      <c r="I8" s="7"/>
    </row>
    <row r="9" spans="2:10" ht="18.600000000000001" thickBot="1" x14ac:dyDescent="0.5">
      <c r="B9" s="45" t="s">
        <v>29</v>
      </c>
      <c r="C9" s="46" t="s">
        <v>383</v>
      </c>
      <c r="D9" s="6">
        <v>44846.348900462966</v>
      </c>
      <c r="E9" s="48">
        <v>1200</v>
      </c>
      <c r="F9" s="7"/>
      <c r="G9" s="5"/>
      <c r="H9" s="5" t="s">
        <v>417</v>
      </c>
      <c r="I9" s="7"/>
    </row>
    <row r="10" spans="2:10" ht="18.600000000000001" thickBot="1" x14ac:dyDescent="0.5">
      <c r="B10" s="45" t="s">
        <v>29</v>
      </c>
      <c r="C10" s="46" t="s">
        <v>384</v>
      </c>
      <c r="D10" s="6">
        <v>44847.382615740738</v>
      </c>
      <c r="E10" s="48">
        <v>1200</v>
      </c>
      <c r="F10" s="7"/>
      <c r="G10" s="5"/>
      <c r="H10" s="5" t="s">
        <v>418</v>
      </c>
      <c r="I10" s="7"/>
    </row>
    <row r="11" spans="2:10" ht="18.600000000000001" thickBot="1" x14ac:dyDescent="0.5">
      <c r="B11" s="45" t="s">
        <v>29</v>
      </c>
      <c r="C11" s="46" t="s">
        <v>385</v>
      </c>
      <c r="D11" s="6">
        <v>44848.382789351854</v>
      </c>
      <c r="E11" s="48">
        <v>1200</v>
      </c>
      <c r="F11" s="7"/>
      <c r="G11" s="5"/>
      <c r="H11" s="5" t="s">
        <v>419</v>
      </c>
      <c r="I11" s="7"/>
    </row>
    <row r="12" spans="2:10" ht="18.600000000000001" thickBot="1" x14ac:dyDescent="0.5">
      <c r="B12" s="45" t="s">
        <v>29</v>
      </c>
      <c r="C12" s="46" t="s">
        <v>386</v>
      </c>
      <c r="D12" s="6">
        <v>44849.346967592595</v>
      </c>
      <c r="E12" s="48">
        <v>1200</v>
      </c>
      <c r="F12" s="7"/>
      <c r="G12" s="5"/>
      <c r="H12" s="5" t="s">
        <v>420</v>
      </c>
      <c r="I12" s="7"/>
    </row>
    <row r="13" spans="2:10" ht="18.600000000000001" thickBot="1" x14ac:dyDescent="0.5">
      <c r="B13" s="45" t="s">
        <v>29</v>
      </c>
      <c r="C13" s="46" t="s">
        <v>387</v>
      </c>
      <c r="D13" s="6">
        <v>44850.30027777778</v>
      </c>
      <c r="E13" s="48">
        <v>1200</v>
      </c>
      <c r="F13" s="7"/>
      <c r="G13" s="5"/>
      <c r="H13" s="5" t="s">
        <v>421</v>
      </c>
      <c r="I13" s="7"/>
    </row>
    <row r="14" spans="2:10" ht="18.600000000000001" thickBot="1" x14ac:dyDescent="0.5">
      <c r="B14" s="45" t="s">
        <v>29</v>
      </c>
      <c r="C14" s="46" t="s">
        <v>388</v>
      </c>
      <c r="D14" s="6">
        <v>44851.260231481479</v>
      </c>
      <c r="E14" s="48">
        <v>1200</v>
      </c>
      <c r="F14" s="7"/>
      <c r="G14" s="5"/>
      <c r="H14" s="5" t="s">
        <v>422</v>
      </c>
      <c r="I14" s="7"/>
    </row>
    <row r="15" spans="2:10" ht="18.600000000000001" thickBot="1" x14ac:dyDescent="0.5">
      <c r="B15" s="45" t="s">
        <v>29</v>
      </c>
      <c r="C15" s="46" t="s">
        <v>389</v>
      </c>
      <c r="D15" s="6">
        <v>44852.232800925929</v>
      </c>
      <c r="E15" s="48">
        <v>1200</v>
      </c>
      <c r="F15" s="7"/>
      <c r="G15" s="5"/>
      <c r="H15" s="5" t="s">
        <v>423</v>
      </c>
      <c r="I15" s="7"/>
    </row>
    <row r="16" spans="2:10" ht="18.600000000000001" thickBot="1" x14ac:dyDescent="0.5">
      <c r="B16" s="45" t="s">
        <v>29</v>
      </c>
      <c r="C16" s="46" t="s">
        <v>390</v>
      </c>
      <c r="D16" s="6">
        <v>44853.21603009259</v>
      </c>
      <c r="E16" s="48">
        <v>1200</v>
      </c>
      <c r="F16" s="7"/>
      <c r="G16" s="5"/>
      <c r="H16" s="5" t="s">
        <v>424</v>
      </c>
      <c r="I16" s="7"/>
    </row>
    <row r="17" spans="2:9" ht="18.600000000000001" thickBot="1" x14ac:dyDescent="0.5">
      <c r="B17" s="45"/>
      <c r="C17" s="46"/>
      <c r="D17" s="47"/>
      <c r="E17" s="48"/>
      <c r="F17" s="7"/>
      <c r="G17" s="5"/>
      <c r="H17" s="5"/>
      <c r="I17" s="7"/>
    </row>
    <row r="18" spans="2:9" x14ac:dyDescent="0.45">
      <c r="G18" s="5"/>
      <c r="H18" s="5"/>
    </row>
    <row r="19" spans="2:9" x14ac:dyDescent="0.45">
      <c r="G19" s="5"/>
      <c r="H19" s="5"/>
    </row>
    <row r="20" spans="2:9" x14ac:dyDescent="0.45">
      <c r="G20" s="5"/>
      <c r="H20" s="5"/>
    </row>
    <row r="21" spans="2:9" x14ac:dyDescent="0.45">
      <c r="G21" s="5"/>
      <c r="H21" s="5"/>
    </row>
    <row r="22" spans="2:9" x14ac:dyDescent="0.45">
      <c r="G22" s="5"/>
      <c r="H22" s="5"/>
    </row>
    <row r="23" spans="2:9" x14ac:dyDescent="0.45">
      <c r="G23" s="5"/>
      <c r="H23" s="5"/>
    </row>
    <row r="24" spans="2:9" x14ac:dyDescent="0.45">
      <c r="G24" s="5"/>
      <c r="H24" s="5"/>
    </row>
    <row r="25" spans="2:9" x14ac:dyDescent="0.45">
      <c r="G25" s="5"/>
      <c r="H25" s="5"/>
    </row>
    <row r="26" spans="2:9" x14ac:dyDescent="0.45">
      <c r="G26" s="5"/>
      <c r="H26" s="5"/>
    </row>
    <row r="27" spans="2:9" x14ac:dyDescent="0.45">
      <c r="G27" s="5"/>
      <c r="H27" s="5"/>
    </row>
    <row r="28" spans="2:9" x14ac:dyDescent="0.45">
      <c r="G28" s="5"/>
      <c r="H28" s="5"/>
    </row>
    <row r="29" spans="2:9" x14ac:dyDescent="0.45">
      <c r="G29" s="5"/>
      <c r="H29" s="5"/>
    </row>
    <row r="30" spans="2:9" x14ac:dyDescent="0.45">
      <c r="G30" s="5"/>
      <c r="H30" s="5"/>
    </row>
    <row r="31" spans="2:9" x14ac:dyDescent="0.45">
      <c r="G31" s="5"/>
      <c r="H31" s="5"/>
    </row>
    <row r="32" spans="2:9" x14ac:dyDescent="0.45">
      <c r="G32" s="5"/>
      <c r="H32" s="5"/>
    </row>
    <row r="33" s="5" customFormat="1" x14ac:dyDescent="0.45"/>
    <row r="34" s="5" customFormat="1" x14ac:dyDescent="0.45"/>
    <row r="35" s="5" customFormat="1" x14ac:dyDescent="0.45"/>
    <row r="36" s="5" customFormat="1" x14ac:dyDescent="0.45"/>
    <row r="37" s="5" customFormat="1" x14ac:dyDescent="0.45"/>
    <row r="38" s="5" customFormat="1" x14ac:dyDescent="0.45"/>
    <row r="39" s="5" customFormat="1" x14ac:dyDescent="0.45"/>
    <row r="40" s="5" customFormat="1" x14ac:dyDescent="0.45"/>
    <row r="41" s="5" customFormat="1" x14ac:dyDescent="0.45"/>
    <row r="42" s="5" customFormat="1" x14ac:dyDescent="0.45"/>
    <row r="43" s="5" customFormat="1" x14ac:dyDescent="0.45"/>
    <row r="44" s="5" customFormat="1" x14ac:dyDescent="0.45"/>
    <row r="45" s="5" customFormat="1" x14ac:dyDescent="0.45"/>
    <row r="46" s="5" customFormat="1" x14ac:dyDescent="0.45"/>
    <row r="47" s="5" customFormat="1" x14ac:dyDescent="0.45"/>
    <row r="48" s="5" customFormat="1" x14ac:dyDescent="0.45"/>
    <row r="49" s="5" customFormat="1" x14ac:dyDescent="0.45"/>
    <row r="50" s="5" customFormat="1" x14ac:dyDescent="0.45"/>
    <row r="51" s="5" customFormat="1" x14ac:dyDescent="0.45"/>
    <row r="52" s="5" customFormat="1" x14ac:dyDescent="0.45"/>
    <row r="53" s="5" customFormat="1" x14ac:dyDescent="0.45"/>
    <row r="54" s="5" customFormat="1" x14ac:dyDescent="0.45"/>
    <row r="55" s="5" customFormat="1" x14ac:dyDescent="0.45"/>
    <row r="56" s="5" customFormat="1" x14ac:dyDescent="0.45"/>
    <row r="57" s="5" customFormat="1" x14ac:dyDescent="0.45"/>
    <row r="58" s="5" customFormat="1" x14ac:dyDescent="0.45"/>
    <row r="59" s="5" customFormat="1" x14ac:dyDescent="0.45"/>
    <row r="60" s="5" customFormat="1" x14ac:dyDescent="0.45"/>
    <row r="61" s="5" customFormat="1" x14ac:dyDescent="0.45"/>
    <row r="62" s="5" customFormat="1" x14ac:dyDescent="0.45"/>
    <row r="63" s="5" customFormat="1" x14ac:dyDescent="0.45"/>
    <row r="64" s="5" customFormat="1" x14ac:dyDescent="0.45"/>
    <row r="65" s="5" customFormat="1" x14ac:dyDescent="0.45"/>
    <row r="66" s="5" customFormat="1" x14ac:dyDescent="0.45"/>
    <row r="67" s="5" customFormat="1" x14ac:dyDescent="0.45"/>
    <row r="68" s="5" customFormat="1" x14ac:dyDescent="0.45"/>
    <row r="69" s="5" customFormat="1" x14ac:dyDescent="0.45"/>
    <row r="70" s="5" customFormat="1" x14ac:dyDescent="0.45"/>
    <row r="71" s="5" customFormat="1" x14ac:dyDescent="0.45"/>
    <row r="72" s="5" customFormat="1" x14ac:dyDescent="0.45"/>
    <row r="73" s="5" customFormat="1" x14ac:dyDescent="0.45"/>
    <row r="74" s="5" customFormat="1" x14ac:dyDescent="0.45"/>
    <row r="75" s="5" customFormat="1" x14ac:dyDescent="0.45"/>
    <row r="76" s="5" customFormat="1" x14ac:dyDescent="0.45"/>
    <row r="77" s="5" customFormat="1" x14ac:dyDescent="0.45"/>
    <row r="78" s="5" customFormat="1" x14ac:dyDescent="0.45"/>
    <row r="79" s="5" customFormat="1" x14ac:dyDescent="0.45"/>
    <row r="80" s="5" customFormat="1" x14ac:dyDescent="0.45"/>
    <row r="81" s="5" customFormat="1" x14ac:dyDescent="0.45"/>
    <row r="82" s="5" customFormat="1" x14ac:dyDescent="0.45"/>
    <row r="83" s="5" customFormat="1" x14ac:dyDescent="0.45"/>
    <row r="84" s="5" customFormat="1" x14ac:dyDescent="0.45"/>
    <row r="85" s="5" customFormat="1" x14ac:dyDescent="0.45"/>
    <row r="86" s="5" customFormat="1" x14ac:dyDescent="0.45"/>
    <row r="87" s="5" customFormat="1" x14ac:dyDescent="0.45"/>
    <row r="88" s="5" customFormat="1" x14ac:dyDescent="0.45"/>
    <row r="89" s="5" customFormat="1" x14ac:dyDescent="0.45"/>
    <row r="90" s="5" customFormat="1" x14ac:dyDescent="0.45"/>
    <row r="91" s="5" customFormat="1" x14ac:dyDescent="0.45"/>
    <row r="92" s="5" customFormat="1" x14ac:dyDescent="0.45"/>
    <row r="93" s="5" customFormat="1" x14ac:dyDescent="0.45"/>
    <row r="94" s="5" customFormat="1" x14ac:dyDescent="0.45"/>
    <row r="95" s="5" customFormat="1" x14ac:dyDescent="0.45"/>
    <row r="96" s="5" customFormat="1" x14ac:dyDescent="0.45"/>
    <row r="97" s="5" customFormat="1" x14ac:dyDescent="0.45"/>
    <row r="98" s="5" customFormat="1" x14ac:dyDescent="0.45"/>
    <row r="99" s="5" customFormat="1" x14ac:dyDescent="0.45"/>
    <row r="100" s="5" customFormat="1" x14ac:dyDescent="0.45"/>
    <row r="101" s="5" customFormat="1" x14ac:dyDescent="0.45"/>
    <row r="102" s="5" customFormat="1" x14ac:dyDescent="0.45"/>
    <row r="103" s="5" customFormat="1" x14ac:dyDescent="0.45"/>
    <row r="104" s="5" customFormat="1" x14ac:dyDescent="0.45"/>
    <row r="105" s="5" customFormat="1" x14ac:dyDescent="0.45"/>
    <row r="106" s="5" customFormat="1" x14ac:dyDescent="0.45"/>
    <row r="107" s="5" customFormat="1" x14ac:dyDescent="0.45"/>
    <row r="108" s="5" customFormat="1" x14ac:dyDescent="0.45"/>
    <row r="109" s="5" customFormat="1" x14ac:dyDescent="0.45"/>
    <row r="110" s="5" customFormat="1" x14ac:dyDescent="0.45"/>
    <row r="111" s="5" customFormat="1" x14ac:dyDescent="0.45"/>
    <row r="112" s="5" customFormat="1" x14ac:dyDescent="0.45"/>
    <row r="113" s="5" customFormat="1" x14ac:dyDescent="0.45"/>
    <row r="114" s="5" customFormat="1" x14ac:dyDescent="0.45"/>
    <row r="115" s="5" customFormat="1" x14ac:dyDescent="0.45"/>
    <row r="116" s="5" customFormat="1" x14ac:dyDescent="0.45"/>
    <row r="117" s="5" customFormat="1" x14ac:dyDescent="0.45"/>
    <row r="118" s="5" customFormat="1" x14ac:dyDescent="0.45"/>
    <row r="119" s="5" customFormat="1" x14ac:dyDescent="0.45"/>
    <row r="120" s="5" customFormat="1" x14ac:dyDescent="0.45"/>
    <row r="121" s="5" customFormat="1" x14ac:dyDescent="0.45"/>
    <row r="122" s="5" customFormat="1" x14ac:dyDescent="0.45"/>
    <row r="123" s="5" customFormat="1" x14ac:dyDescent="0.45"/>
    <row r="124" s="5" customFormat="1" x14ac:dyDescent="0.45"/>
    <row r="125" s="5" customFormat="1" x14ac:dyDescent="0.45"/>
    <row r="126" s="5" customFormat="1" x14ac:dyDescent="0.45"/>
    <row r="127" s="5" customFormat="1" x14ac:dyDescent="0.45"/>
    <row r="128" s="5" customFormat="1" x14ac:dyDescent="0.45"/>
    <row r="129" s="5" customFormat="1" x14ac:dyDescent="0.45"/>
    <row r="130" s="5" customFormat="1" x14ac:dyDescent="0.45"/>
    <row r="131" s="5" customFormat="1" x14ac:dyDescent="0.45"/>
    <row r="132" s="5" customFormat="1" x14ac:dyDescent="0.45"/>
    <row r="133" s="5" customFormat="1" x14ac:dyDescent="0.45"/>
    <row r="134" s="5" customFormat="1" x14ac:dyDescent="0.45"/>
    <row r="135" s="5" customFormat="1" x14ac:dyDescent="0.45"/>
    <row r="136" s="5" customFormat="1" x14ac:dyDescent="0.45"/>
    <row r="137" s="5" customFormat="1" x14ac:dyDescent="0.45"/>
    <row r="138" s="5" customFormat="1" x14ac:dyDescent="0.45"/>
    <row r="139" s="5" customFormat="1" x14ac:dyDescent="0.45"/>
    <row r="140" s="5" customFormat="1" x14ac:dyDescent="0.45"/>
    <row r="141" s="5" customFormat="1" x14ac:dyDescent="0.45"/>
    <row r="142" s="5" customFormat="1" x14ac:dyDescent="0.45"/>
    <row r="143" s="5" customFormat="1" x14ac:dyDescent="0.45"/>
    <row r="144" s="5" customFormat="1" x14ac:dyDescent="0.45"/>
    <row r="145" s="5" customFormat="1" x14ac:dyDescent="0.45"/>
    <row r="146" s="5" customFormat="1" x14ac:dyDescent="0.45"/>
    <row r="147" s="5" customFormat="1" x14ac:dyDescent="0.45"/>
    <row r="148" s="5" customFormat="1" x14ac:dyDescent="0.45"/>
    <row r="149" s="5" customFormat="1" x14ac:dyDescent="0.45"/>
    <row r="150" s="5" customFormat="1" x14ac:dyDescent="0.45"/>
    <row r="151" s="5" customFormat="1" x14ac:dyDescent="0.45"/>
    <row r="152" s="5" customFormat="1" x14ac:dyDescent="0.45"/>
    <row r="153" s="5" customFormat="1" x14ac:dyDescent="0.45"/>
    <row r="154" s="5" customFormat="1" x14ac:dyDescent="0.45"/>
    <row r="155" s="5" customFormat="1" x14ac:dyDescent="0.45"/>
    <row r="156" s="5" customFormat="1" x14ac:dyDescent="0.45"/>
    <row r="157" s="5" customFormat="1" x14ac:dyDescent="0.45"/>
    <row r="158" s="5" customFormat="1" x14ac:dyDescent="0.45"/>
    <row r="159" s="5" customFormat="1" x14ac:dyDescent="0.45"/>
    <row r="160" s="5" customFormat="1" x14ac:dyDescent="0.45"/>
    <row r="161" s="5" customFormat="1" x14ac:dyDescent="0.45"/>
    <row r="162" s="5" customFormat="1" x14ac:dyDescent="0.45"/>
    <row r="163" s="5" customFormat="1" x14ac:dyDescent="0.45"/>
    <row r="164" s="5" customFormat="1" x14ac:dyDescent="0.45"/>
    <row r="165" s="5" customFormat="1" x14ac:dyDescent="0.45"/>
    <row r="166" s="5" customFormat="1" x14ac:dyDescent="0.45"/>
    <row r="167" s="5" customFormat="1" x14ac:dyDescent="0.45"/>
    <row r="168" s="5" customFormat="1" x14ac:dyDescent="0.45"/>
    <row r="169" s="5" customFormat="1" x14ac:dyDescent="0.45"/>
    <row r="170" s="5" customFormat="1" x14ac:dyDescent="0.45"/>
    <row r="171" s="5" customFormat="1" x14ac:dyDescent="0.45"/>
    <row r="172" s="5" customFormat="1" x14ac:dyDescent="0.45"/>
    <row r="173" s="5" customFormat="1" x14ac:dyDescent="0.45"/>
    <row r="174" s="5" customFormat="1" x14ac:dyDescent="0.45"/>
    <row r="175" s="5" customFormat="1" x14ac:dyDescent="0.45"/>
    <row r="176" s="5" customFormat="1" x14ac:dyDescent="0.45"/>
    <row r="177" s="5" customFormat="1" x14ac:dyDescent="0.45"/>
    <row r="178" s="5" customFormat="1" x14ac:dyDescent="0.45"/>
    <row r="179" s="5" customFormat="1" x14ac:dyDescent="0.45"/>
    <row r="180" s="5" customFormat="1" x14ac:dyDescent="0.45"/>
    <row r="181" s="5" customFormat="1" x14ac:dyDescent="0.45"/>
    <row r="182" s="5" customFormat="1" x14ac:dyDescent="0.45"/>
    <row r="183" s="5" customFormat="1" x14ac:dyDescent="0.45"/>
    <row r="184" s="5" customFormat="1" x14ac:dyDescent="0.45"/>
    <row r="185" s="5" customFormat="1" x14ac:dyDescent="0.45"/>
    <row r="186" s="5" customFormat="1" x14ac:dyDescent="0.45"/>
    <row r="187" s="5" customFormat="1" x14ac:dyDescent="0.45"/>
    <row r="188" s="5" customFormat="1" x14ac:dyDescent="0.45"/>
    <row r="189" s="5" customFormat="1" x14ac:dyDescent="0.45"/>
    <row r="190" s="5" customFormat="1" x14ac:dyDescent="0.45"/>
    <row r="191" s="5" customFormat="1" x14ac:dyDescent="0.45"/>
    <row r="192" s="5" customFormat="1" x14ac:dyDescent="0.45"/>
    <row r="193" s="5" customFormat="1" x14ac:dyDescent="0.45"/>
    <row r="194" s="5" customFormat="1" x14ac:dyDescent="0.45"/>
    <row r="195" s="5" customFormat="1" x14ac:dyDescent="0.45"/>
    <row r="196" s="5" customFormat="1" x14ac:dyDescent="0.45"/>
    <row r="197" s="5" customFormat="1" x14ac:dyDescent="0.45"/>
    <row r="198" s="5" customFormat="1" x14ac:dyDescent="0.45"/>
    <row r="199" s="5" customFormat="1" x14ac:dyDescent="0.45"/>
    <row r="200" s="5" customFormat="1" x14ac:dyDescent="0.45"/>
    <row r="201" s="5" customFormat="1" x14ac:dyDescent="0.45"/>
    <row r="202" s="5" customFormat="1" x14ac:dyDescent="0.45"/>
    <row r="203" s="5" customFormat="1" x14ac:dyDescent="0.45"/>
    <row r="204" s="5" customFormat="1" x14ac:dyDescent="0.45"/>
    <row r="205" s="5" customFormat="1" x14ac:dyDescent="0.45"/>
    <row r="206" s="5" customFormat="1" x14ac:dyDescent="0.45"/>
    <row r="207" s="5" customFormat="1" x14ac:dyDescent="0.45"/>
    <row r="208" s="5" customFormat="1" x14ac:dyDescent="0.45"/>
    <row r="209" s="5" customFormat="1" x14ac:dyDescent="0.45"/>
    <row r="210" s="5" customFormat="1" x14ac:dyDescent="0.45"/>
    <row r="211" s="5" customFormat="1" x14ac:dyDescent="0.45"/>
    <row r="212" s="5" customFormat="1" x14ac:dyDescent="0.45"/>
    <row r="213" s="5" customFormat="1" x14ac:dyDescent="0.45"/>
    <row r="214" s="5" customFormat="1" x14ac:dyDescent="0.45"/>
    <row r="215" s="5" customFormat="1" x14ac:dyDescent="0.45"/>
    <row r="216" s="5" customFormat="1" x14ac:dyDescent="0.45"/>
    <row r="217" s="5" customFormat="1" x14ac:dyDescent="0.45"/>
    <row r="218" s="5" customFormat="1" x14ac:dyDescent="0.45"/>
    <row r="219" s="5" customFormat="1" x14ac:dyDescent="0.45"/>
    <row r="220" s="5" customFormat="1" x14ac:dyDescent="0.45"/>
    <row r="221" s="5" customFormat="1" x14ac:dyDescent="0.45"/>
    <row r="222" s="5" customFormat="1" x14ac:dyDescent="0.45"/>
    <row r="223" s="5" customFormat="1" x14ac:dyDescent="0.45"/>
    <row r="224" s="5" customFormat="1" x14ac:dyDescent="0.45"/>
    <row r="225" s="5" customFormat="1" x14ac:dyDescent="0.45"/>
    <row r="226" s="5" customFormat="1" x14ac:dyDescent="0.45"/>
    <row r="227" s="5" customFormat="1" x14ac:dyDescent="0.45"/>
    <row r="228" s="5" customFormat="1" x14ac:dyDescent="0.45"/>
    <row r="229" s="5" customFormat="1" x14ac:dyDescent="0.45"/>
    <row r="230" s="5" customFormat="1" x14ac:dyDescent="0.45"/>
    <row r="231" s="5" customFormat="1" x14ac:dyDescent="0.45"/>
    <row r="232" s="5" customFormat="1" x14ac:dyDescent="0.45"/>
    <row r="233" s="5" customFormat="1" x14ac:dyDescent="0.45"/>
    <row r="234" s="5" customFormat="1" x14ac:dyDescent="0.45"/>
    <row r="235" s="5" customFormat="1" x14ac:dyDescent="0.45"/>
    <row r="236" s="5" customFormat="1" x14ac:dyDescent="0.45"/>
    <row r="237" s="5" customFormat="1" x14ac:dyDescent="0.45"/>
    <row r="238" s="5" customFormat="1" x14ac:dyDescent="0.45"/>
    <row r="239" s="5" customFormat="1" x14ac:dyDescent="0.45"/>
    <row r="240" s="5" customFormat="1" x14ac:dyDescent="0.45"/>
    <row r="241" s="5" customFormat="1" x14ac:dyDescent="0.45"/>
    <row r="242" s="5" customFormat="1" x14ac:dyDescent="0.45"/>
    <row r="243" s="5" customFormat="1" x14ac:dyDescent="0.45"/>
    <row r="244" s="5" customFormat="1" x14ac:dyDescent="0.45"/>
    <row r="245" s="5" customFormat="1" x14ac:dyDescent="0.45"/>
    <row r="246" s="5" customFormat="1" x14ac:dyDescent="0.45"/>
    <row r="247" s="5" customFormat="1" x14ac:dyDescent="0.45"/>
    <row r="248" s="5" customFormat="1" x14ac:dyDescent="0.45"/>
    <row r="249" s="5" customFormat="1" x14ac:dyDescent="0.45"/>
    <row r="250" s="5" customFormat="1" x14ac:dyDescent="0.45"/>
    <row r="251" s="5" customFormat="1" x14ac:dyDescent="0.45"/>
    <row r="252" s="5" customFormat="1" x14ac:dyDescent="0.45"/>
    <row r="253" s="5" customFormat="1" x14ac:dyDescent="0.45"/>
    <row r="254" s="5" customFormat="1" x14ac:dyDescent="0.45"/>
    <row r="255" s="5" customFormat="1" x14ac:dyDescent="0.45"/>
    <row r="256" s="5" customFormat="1" x14ac:dyDescent="0.45"/>
    <row r="257" s="5" customFormat="1" x14ac:dyDescent="0.45"/>
    <row r="258" s="5" customFormat="1" x14ac:dyDescent="0.45"/>
    <row r="259" s="5" customFormat="1" x14ac:dyDescent="0.45"/>
    <row r="260" s="5" customFormat="1" x14ac:dyDescent="0.45"/>
    <row r="261" s="5" customFormat="1" x14ac:dyDescent="0.45"/>
    <row r="262" s="5" customFormat="1" x14ac:dyDescent="0.45"/>
    <row r="263" s="5" customFormat="1" x14ac:dyDescent="0.45"/>
    <row r="264" s="5" customFormat="1" x14ac:dyDescent="0.45"/>
    <row r="265" s="5" customFormat="1" x14ac:dyDescent="0.45"/>
    <row r="266" s="5" customFormat="1" x14ac:dyDescent="0.45"/>
    <row r="267" s="5" customFormat="1" x14ac:dyDescent="0.45"/>
    <row r="268" s="5" customFormat="1" x14ac:dyDescent="0.45"/>
    <row r="269" s="5" customFormat="1" x14ac:dyDescent="0.45"/>
    <row r="270" s="5" customFormat="1" x14ac:dyDescent="0.45"/>
    <row r="271" s="5" customFormat="1" x14ac:dyDescent="0.45"/>
    <row r="272" s="5" customFormat="1" x14ac:dyDescent="0.45"/>
    <row r="273" s="5" customFormat="1" x14ac:dyDescent="0.45"/>
    <row r="274" s="5" customFormat="1" x14ac:dyDescent="0.45"/>
    <row r="275" s="5" customFormat="1" x14ac:dyDescent="0.45"/>
    <row r="276" s="5" customFormat="1" x14ac:dyDescent="0.45"/>
    <row r="277" s="5" customFormat="1" x14ac:dyDescent="0.45"/>
    <row r="278" s="5" customFormat="1" x14ac:dyDescent="0.45"/>
    <row r="279" s="5" customFormat="1" x14ac:dyDescent="0.45"/>
    <row r="280" s="5" customFormat="1" x14ac:dyDescent="0.45"/>
    <row r="281" s="5" customFormat="1" x14ac:dyDescent="0.45"/>
    <row r="282" s="5" customFormat="1" x14ac:dyDescent="0.45"/>
    <row r="283" s="5" customFormat="1" x14ac:dyDescent="0.45"/>
    <row r="284" s="5" customFormat="1" x14ac:dyDescent="0.45"/>
    <row r="285" s="5" customFormat="1" x14ac:dyDescent="0.45"/>
    <row r="286" s="5" customFormat="1" x14ac:dyDescent="0.45"/>
    <row r="287" s="5" customFormat="1" x14ac:dyDescent="0.45"/>
    <row r="288" s="5" customFormat="1" x14ac:dyDescent="0.45"/>
    <row r="289" s="5" customFormat="1" x14ac:dyDescent="0.45"/>
    <row r="290" s="5" customFormat="1" x14ac:dyDescent="0.45"/>
    <row r="291" s="5" customFormat="1" x14ac:dyDescent="0.45"/>
    <row r="292" s="5" customFormat="1" x14ac:dyDescent="0.45"/>
    <row r="293" s="5" customFormat="1" x14ac:dyDescent="0.45"/>
    <row r="294" s="5" customFormat="1" x14ac:dyDescent="0.45"/>
    <row r="295" s="5" customFormat="1" x14ac:dyDescent="0.45"/>
    <row r="296" s="5" customFormat="1" x14ac:dyDescent="0.45"/>
    <row r="297" s="5" customFormat="1" x14ac:dyDescent="0.45"/>
    <row r="298" s="5" customFormat="1" x14ac:dyDescent="0.45"/>
    <row r="299" s="5" customFormat="1" x14ac:dyDescent="0.45"/>
    <row r="300" s="5" customFormat="1" x14ac:dyDescent="0.45"/>
    <row r="301" s="5" customFormat="1" x14ac:dyDescent="0.45"/>
    <row r="302" s="5" customFormat="1" x14ac:dyDescent="0.45"/>
    <row r="303" s="5" customFormat="1" x14ac:dyDescent="0.45"/>
    <row r="304" s="5" customFormat="1" x14ac:dyDescent="0.45"/>
    <row r="305" s="5" customFormat="1" x14ac:dyDescent="0.45"/>
    <row r="306" s="5" customFormat="1" x14ac:dyDescent="0.45"/>
    <row r="307" s="5" customFormat="1" x14ac:dyDescent="0.45"/>
    <row r="308" s="5" customFormat="1" x14ac:dyDescent="0.45"/>
    <row r="309" s="5" customFormat="1" x14ac:dyDescent="0.45"/>
    <row r="310" s="5" customFormat="1" x14ac:dyDescent="0.45"/>
    <row r="311" s="5" customFormat="1" x14ac:dyDescent="0.45"/>
    <row r="312" s="5" customFormat="1" x14ac:dyDescent="0.45"/>
    <row r="313" s="5" customFormat="1" x14ac:dyDescent="0.45"/>
    <row r="314" s="5" customFormat="1" x14ac:dyDescent="0.45"/>
    <row r="315" s="5" customFormat="1" x14ac:dyDescent="0.45"/>
    <row r="316" s="5" customFormat="1" x14ac:dyDescent="0.45"/>
    <row r="317" s="5" customFormat="1" x14ac:dyDescent="0.45"/>
    <row r="318" s="5" customFormat="1" x14ac:dyDescent="0.45"/>
    <row r="319" s="5" customFormat="1" x14ac:dyDescent="0.45"/>
    <row r="320" s="5" customFormat="1" x14ac:dyDescent="0.45"/>
    <row r="321" s="5" customFormat="1" x14ac:dyDescent="0.45"/>
    <row r="322" s="5" customFormat="1" x14ac:dyDescent="0.45"/>
    <row r="323" s="5" customFormat="1" x14ac:dyDescent="0.45"/>
    <row r="324" s="5" customFormat="1" x14ac:dyDescent="0.45"/>
    <row r="325" s="5" customFormat="1" x14ac:dyDescent="0.45"/>
    <row r="326" s="5" customFormat="1" x14ac:dyDescent="0.45"/>
    <row r="327" s="5" customFormat="1" x14ac:dyDescent="0.45"/>
    <row r="328" s="5" customFormat="1" x14ac:dyDescent="0.45"/>
    <row r="329" s="5" customFormat="1" x14ac:dyDescent="0.45"/>
    <row r="330" s="5" customFormat="1" x14ac:dyDescent="0.45"/>
    <row r="331" s="5" customFormat="1" x14ac:dyDescent="0.45"/>
    <row r="332" s="5" customFormat="1" x14ac:dyDescent="0.45"/>
    <row r="333" s="5" customFormat="1" x14ac:dyDescent="0.45"/>
    <row r="334" s="5" customFormat="1" x14ac:dyDescent="0.45"/>
    <row r="335" s="5" customFormat="1" x14ac:dyDescent="0.45"/>
    <row r="336" s="5" customFormat="1" x14ac:dyDescent="0.45"/>
    <row r="337" s="5" customFormat="1" x14ac:dyDescent="0.45"/>
    <row r="338" s="5" customFormat="1" x14ac:dyDescent="0.45"/>
    <row r="339" s="5" customFormat="1" x14ac:dyDescent="0.45"/>
    <row r="340" s="5" customFormat="1" x14ac:dyDescent="0.45"/>
    <row r="341" s="5" customFormat="1" x14ac:dyDescent="0.45"/>
    <row r="342" s="5" customFormat="1" x14ac:dyDescent="0.45"/>
    <row r="343" s="5" customFormat="1" x14ac:dyDescent="0.45"/>
    <row r="344" s="5" customFormat="1" x14ac:dyDescent="0.45"/>
    <row r="345" s="5" customFormat="1" x14ac:dyDescent="0.45"/>
    <row r="346" s="5" customFormat="1" x14ac:dyDescent="0.45"/>
    <row r="347" s="5" customFormat="1" x14ac:dyDescent="0.45"/>
    <row r="348" s="5" customFormat="1" x14ac:dyDescent="0.45"/>
    <row r="349" s="5" customFormat="1" x14ac:dyDescent="0.45"/>
    <row r="350" s="5" customFormat="1" x14ac:dyDescent="0.45"/>
    <row r="351" s="5" customFormat="1" x14ac:dyDescent="0.45"/>
    <row r="352" s="5" customFormat="1" x14ac:dyDescent="0.45"/>
    <row r="353" s="5" customFormat="1" x14ac:dyDescent="0.45"/>
    <row r="354" s="5" customFormat="1" x14ac:dyDescent="0.45"/>
    <row r="355" s="5" customFormat="1" x14ac:dyDescent="0.45"/>
    <row r="356" s="5" customFormat="1" x14ac:dyDescent="0.45"/>
    <row r="357" s="5" customFormat="1" x14ac:dyDescent="0.45"/>
    <row r="358" s="5" customFormat="1" x14ac:dyDescent="0.45"/>
    <row r="359" s="5" customFormat="1" x14ac:dyDescent="0.45"/>
    <row r="360" s="5" customFormat="1" x14ac:dyDescent="0.45"/>
    <row r="361" s="5" customFormat="1" x14ac:dyDescent="0.45"/>
    <row r="362" s="5" customFormat="1" x14ac:dyDescent="0.45"/>
    <row r="363" s="5" customFormat="1" x14ac:dyDescent="0.45"/>
    <row r="364" s="5" customFormat="1" x14ac:dyDescent="0.45"/>
    <row r="365" s="5" customFormat="1" x14ac:dyDescent="0.45"/>
    <row r="366" s="5" customFormat="1" x14ac:dyDescent="0.45"/>
    <row r="367" s="5" customFormat="1" x14ac:dyDescent="0.45"/>
    <row r="368" s="5" customFormat="1" x14ac:dyDescent="0.45"/>
    <row r="369" s="5" customFormat="1" x14ac:dyDescent="0.45"/>
    <row r="370" s="5" customFormat="1" x14ac:dyDescent="0.45"/>
    <row r="371" s="5" customFormat="1" x14ac:dyDescent="0.45"/>
    <row r="372" s="5" customFormat="1" x14ac:dyDescent="0.45"/>
    <row r="373" s="5" customFormat="1" x14ac:dyDescent="0.45"/>
    <row r="374" s="5" customFormat="1" x14ac:dyDescent="0.45"/>
    <row r="375" s="5" customFormat="1" x14ac:dyDescent="0.45"/>
    <row r="376" s="5" customFormat="1" x14ac:dyDescent="0.45"/>
    <row r="377" s="5" customFormat="1" x14ac:dyDescent="0.45"/>
    <row r="378" s="5" customFormat="1" x14ac:dyDescent="0.45"/>
    <row r="379" s="5" customFormat="1" x14ac:dyDescent="0.45"/>
    <row r="380" s="5" customFormat="1" x14ac:dyDescent="0.45"/>
    <row r="381" s="5" customFormat="1" x14ac:dyDescent="0.45"/>
    <row r="382" s="5" customFormat="1" x14ac:dyDescent="0.45"/>
    <row r="383" s="5" customFormat="1" x14ac:dyDescent="0.45"/>
    <row r="384" s="5" customFormat="1" x14ac:dyDescent="0.45"/>
    <row r="385" s="5" customFormat="1" x14ac:dyDescent="0.45"/>
    <row r="386" s="5" customFormat="1" x14ac:dyDescent="0.45"/>
    <row r="387" s="5" customFormat="1" x14ac:dyDescent="0.45"/>
    <row r="388" s="5" customFormat="1" x14ac:dyDescent="0.45"/>
    <row r="389" s="5" customFormat="1" x14ac:dyDescent="0.45"/>
    <row r="390" s="5" customFormat="1" x14ac:dyDescent="0.45"/>
    <row r="391" s="5" customFormat="1" x14ac:dyDescent="0.45"/>
    <row r="392" s="5" customFormat="1" x14ac:dyDescent="0.45"/>
    <row r="393" s="5" customFormat="1" x14ac:dyDescent="0.45"/>
    <row r="394" s="5" customFormat="1" x14ac:dyDescent="0.45"/>
    <row r="395" s="5" customFormat="1" x14ac:dyDescent="0.45"/>
    <row r="396" s="5" customFormat="1" x14ac:dyDescent="0.45"/>
    <row r="397" s="5" customFormat="1" x14ac:dyDescent="0.45"/>
    <row r="398" s="5" customFormat="1" x14ac:dyDescent="0.45"/>
    <row r="399" s="5" customFormat="1" x14ac:dyDescent="0.45"/>
    <row r="400" s="5" customFormat="1" x14ac:dyDescent="0.45"/>
    <row r="401" s="5" customFormat="1" x14ac:dyDescent="0.45"/>
    <row r="402" s="5" customFormat="1" x14ac:dyDescent="0.45"/>
    <row r="403" s="5" customFormat="1" x14ac:dyDescent="0.45"/>
    <row r="404" s="5" customFormat="1" x14ac:dyDescent="0.45"/>
    <row r="405" s="5" customFormat="1" x14ac:dyDescent="0.45"/>
    <row r="406" s="5" customFormat="1" x14ac:dyDescent="0.45"/>
    <row r="407" s="5" customFormat="1" x14ac:dyDescent="0.45"/>
    <row r="408" s="5" customFormat="1" x14ac:dyDescent="0.45"/>
    <row r="409" s="5" customFormat="1" x14ac:dyDescent="0.45"/>
    <row r="410" s="5" customFormat="1" x14ac:dyDescent="0.45"/>
    <row r="411" s="5" customFormat="1" x14ac:dyDescent="0.45"/>
    <row r="412" s="5" customFormat="1" x14ac:dyDescent="0.45"/>
    <row r="413" s="5" customFormat="1" x14ac:dyDescent="0.45"/>
    <row r="414" s="5" customFormat="1" x14ac:dyDescent="0.45"/>
    <row r="415" s="5" customFormat="1" x14ac:dyDescent="0.45"/>
    <row r="416" s="5" customFormat="1" x14ac:dyDescent="0.45"/>
    <row r="417" s="5" customFormat="1" x14ac:dyDescent="0.45"/>
    <row r="418" s="5" customFormat="1" x14ac:dyDescent="0.45"/>
    <row r="419" s="5" customFormat="1" x14ac:dyDescent="0.45"/>
    <row r="420" s="5" customFormat="1" x14ac:dyDescent="0.45"/>
    <row r="421" s="5" customFormat="1" x14ac:dyDescent="0.45"/>
    <row r="422" s="5" customFormat="1" x14ac:dyDescent="0.45"/>
    <row r="423" s="5" customFormat="1" x14ac:dyDescent="0.45"/>
    <row r="424" s="5" customFormat="1" x14ac:dyDescent="0.45"/>
    <row r="425" s="5" customFormat="1" x14ac:dyDescent="0.45"/>
    <row r="426" s="5" customFormat="1" x14ac:dyDescent="0.45"/>
    <row r="427" s="5" customFormat="1" x14ac:dyDescent="0.45"/>
    <row r="428" s="5" customFormat="1" x14ac:dyDescent="0.45"/>
    <row r="429" s="5" customFormat="1" x14ac:dyDescent="0.45"/>
    <row r="430" s="5" customFormat="1" x14ac:dyDescent="0.45"/>
    <row r="431" s="5" customFormat="1" x14ac:dyDescent="0.45"/>
    <row r="432" s="5" customFormat="1" x14ac:dyDescent="0.45"/>
    <row r="433" s="5" customFormat="1" x14ac:dyDescent="0.45"/>
    <row r="434" s="5" customFormat="1" x14ac:dyDescent="0.45"/>
    <row r="435" s="5" customFormat="1" x14ac:dyDescent="0.45"/>
    <row r="436" s="5" customFormat="1" x14ac:dyDescent="0.45"/>
    <row r="437" s="5" customFormat="1" x14ac:dyDescent="0.45"/>
    <row r="438" s="5" customFormat="1" x14ac:dyDescent="0.45"/>
    <row r="439" s="5" customFormat="1" x14ac:dyDescent="0.45"/>
    <row r="440" s="5" customFormat="1" x14ac:dyDescent="0.45"/>
    <row r="441" s="5" customFormat="1" x14ac:dyDescent="0.45"/>
    <row r="442" s="5" customFormat="1" x14ac:dyDescent="0.45"/>
    <row r="443" s="5" customFormat="1" x14ac:dyDescent="0.45"/>
    <row r="444" s="5" customFormat="1" x14ac:dyDescent="0.45"/>
    <row r="445" s="5" customFormat="1" x14ac:dyDescent="0.45"/>
    <row r="446" s="5" customFormat="1" x14ac:dyDescent="0.45"/>
    <row r="447" s="5" customFormat="1" x14ac:dyDescent="0.45"/>
    <row r="448" s="5" customFormat="1" x14ac:dyDescent="0.45"/>
    <row r="449" s="5" customFormat="1" x14ac:dyDescent="0.45"/>
    <row r="450" s="5" customFormat="1" x14ac:dyDescent="0.45"/>
    <row r="451" s="5" customFormat="1" x14ac:dyDescent="0.45"/>
    <row r="452" s="5" customFormat="1" x14ac:dyDescent="0.45"/>
    <row r="453" s="5" customFormat="1" x14ac:dyDescent="0.45"/>
    <row r="454" s="5" customFormat="1" x14ac:dyDescent="0.45"/>
    <row r="455" s="5" customFormat="1" x14ac:dyDescent="0.45"/>
    <row r="456" s="5" customFormat="1" x14ac:dyDescent="0.45"/>
    <row r="457" s="5" customFormat="1" x14ac:dyDescent="0.45"/>
    <row r="458" s="5" customFormat="1" x14ac:dyDescent="0.45"/>
    <row r="459" s="5" customFormat="1" x14ac:dyDescent="0.45"/>
    <row r="460" s="5" customFormat="1" x14ac:dyDescent="0.45"/>
    <row r="461" s="5" customFormat="1" x14ac:dyDescent="0.45"/>
    <row r="462" s="5" customFormat="1" x14ac:dyDescent="0.45"/>
    <row r="463" s="5" customFormat="1" x14ac:dyDescent="0.45"/>
    <row r="464" s="5" customFormat="1" x14ac:dyDescent="0.45"/>
    <row r="465" s="5" customFormat="1" x14ac:dyDescent="0.45"/>
    <row r="466" s="5" customFormat="1" x14ac:dyDescent="0.45"/>
    <row r="467" s="5" customFormat="1" x14ac:dyDescent="0.45"/>
    <row r="468" s="5" customFormat="1" x14ac:dyDescent="0.45"/>
    <row r="469" s="5" customFormat="1" x14ac:dyDescent="0.45"/>
    <row r="470" s="5" customFormat="1" x14ac:dyDescent="0.45"/>
    <row r="471" s="5" customFormat="1" x14ac:dyDescent="0.45"/>
    <row r="472" s="5" customFormat="1" x14ac:dyDescent="0.45"/>
    <row r="473" s="5" customFormat="1" x14ac:dyDescent="0.45"/>
    <row r="474" s="5" customFormat="1" x14ac:dyDescent="0.45"/>
    <row r="475" s="5" customFormat="1" x14ac:dyDescent="0.45"/>
    <row r="476" s="5" customFormat="1" x14ac:dyDescent="0.45"/>
    <row r="477" s="5" customFormat="1" x14ac:dyDescent="0.45"/>
    <row r="478" s="5" customFormat="1" x14ac:dyDescent="0.45"/>
    <row r="479" s="5" customFormat="1" x14ac:dyDescent="0.45"/>
    <row r="480" s="5" customFormat="1" x14ac:dyDescent="0.45"/>
    <row r="481" s="5" customFormat="1" x14ac:dyDescent="0.45"/>
    <row r="482" s="5" customFormat="1" x14ac:dyDescent="0.45"/>
    <row r="483" s="5" customFormat="1" x14ac:dyDescent="0.45"/>
    <row r="484" s="5" customFormat="1" x14ac:dyDescent="0.45"/>
    <row r="485" s="5" customFormat="1" x14ac:dyDescent="0.45"/>
    <row r="486" s="5" customFormat="1" x14ac:dyDescent="0.45"/>
    <row r="487" s="5" customFormat="1" x14ac:dyDescent="0.45"/>
    <row r="488" s="5" customFormat="1" x14ac:dyDescent="0.45"/>
    <row r="489" s="5" customFormat="1" x14ac:dyDescent="0.45"/>
    <row r="490" s="5" customFormat="1" x14ac:dyDescent="0.45"/>
    <row r="491" s="5" customFormat="1" x14ac:dyDescent="0.45"/>
    <row r="492" s="5" customFormat="1" x14ac:dyDescent="0.45"/>
    <row r="493" s="5" customFormat="1" x14ac:dyDescent="0.45"/>
    <row r="494" s="5" customFormat="1" x14ac:dyDescent="0.45"/>
    <row r="495" s="5" customFormat="1" x14ac:dyDescent="0.45"/>
    <row r="496" s="5" customFormat="1" x14ac:dyDescent="0.45"/>
    <row r="497" s="5" customFormat="1" x14ac:dyDescent="0.45"/>
    <row r="498" s="5" customFormat="1" x14ac:dyDescent="0.45"/>
    <row r="499" s="5" customFormat="1" x14ac:dyDescent="0.45"/>
    <row r="500" s="5" customFormat="1" x14ac:dyDescent="0.45"/>
    <row r="501" s="5" customFormat="1" x14ac:dyDescent="0.45"/>
    <row r="502" s="5" customFormat="1" x14ac:dyDescent="0.45"/>
    <row r="503" s="5" customFormat="1" x14ac:dyDescent="0.45"/>
    <row r="504" s="5" customFormat="1" x14ac:dyDescent="0.45"/>
    <row r="505" s="5" customFormat="1" x14ac:dyDescent="0.45"/>
    <row r="506" s="5" customFormat="1" x14ac:dyDescent="0.45"/>
    <row r="507" s="5" customFormat="1" x14ac:dyDescent="0.45"/>
    <row r="508" s="5" customFormat="1" x14ac:dyDescent="0.45"/>
    <row r="509" s="5" customFormat="1" x14ac:dyDescent="0.45"/>
    <row r="510" s="5" customFormat="1" x14ac:dyDescent="0.45"/>
    <row r="511" s="5" customFormat="1" x14ac:dyDescent="0.45"/>
    <row r="512" s="5" customFormat="1" x14ac:dyDescent="0.45"/>
    <row r="513" s="5" customFormat="1" x14ac:dyDescent="0.45"/>
    <row r="514" s="5" customFormat="1" x14ac:dyDescent="0.45"/>
    <row r="515" s="5" customFormat="1" x14ac:dyDescent="0.45"/>
    <row r="516" s="5" customFormat="1" x14ac:dyDescent="0.45"/>
    <row r="517" s="5" customFormat="1" x14ac:dyDescent="0.45"/>
    <row r="518" s="5" customFormat="1" x14ac:dyDescent="0.45"/>
    <row r="519" s="5" customFormat="1" x14ac:dyDescent="0.45"/>
    <row r="520" s="5" customFormat="1" x14ac:dyDescent="0.45"/>
    <row r="521" s="5" customFormat="1" x14ac:dyDescent="0.45"/>
    <row r="522" s="5" customFormat="1" x14ac:dyDescent="0.45"/>
    <row r="523" s="5" customFormat="1" x14ac:dyDescent="0.45"/>
    <row r="524" s="5" customFormat="1" x14ac:dyDescent="0.45"/>
    <row r="525" s="5" customFormat="1" x14ac:dyDescent="0.45"/>
    <row r="526" s="5" customFormat="1" x14ac:dyDescent="0.45"/>
    <row r="527" s="5" customFormat="1" x14ac:dyDescent="0.45"/>
    <row r="528" s="5" customFormat="1" x14ac:dyDescent="0.45"/>
    <row r="529" s="5" customFormat="1" x14ac:dyDescent="0.45"/>
    <row r="530" s="5" customFormat="1" x14ac:dyDescent="0.45"/>
    <row r="531" s="5" customFormat="1" x14ac:dyDescent="0.45"/>
    <row r="532" s="5" customFormat="1" x14ac:dyDescent="0.45"/>
    <row r="533" s="5" customFormat="1" x14ac:dyDescent="0.45"/>
    <row r="534" s="5" customFormat="1" x14ac:dyDescent="0.45"/>
    <row r="535" s="5" customFormat="1" x14ac:dyDescent="0.45"/>
    <row r="536" s="5" customFormat="1" x14ac:dyDescent="0.45"/>
    <row r="537" s="5" customFormat="1" x14ac:dyDescent="0.45"/>
    <row r="538" s="5" customFormat="1" x14ac:dyDescent="0.45"/>
    <row r="539" s="5" customFormat="1" x14ac:dyDescent="0.45"/>
    <row r="540" s="5" customFormat="1" x14ac:dyDescent="0.45"/>
    <row r="541" s="5" customFormat="1" x14ac:dyDescent="0.45"/>
    <row r="542" s="5" customFormat="1" x14ac:dyDescent="0.45"/>
    <row r="543" s="5" customFormat="1" x14ac:dyDescent="0.45"/>
    <row r="544" s="5" customFormat="1" x14ac:dyDescent="0.45"/>
    <row r="545" s="5" customFormat="1" x14ac:dyDescent="0.45"/>
    <row r="546" s="5" customFormat="1" x14ac:dyDescent="0.45"/>
    <row r="547" s="5" customFormat="1" x14ac:dyDescent="0.45"/>
    <row r="548" s="5" customFormat="1" x14ac:dyDescent="0.45"/>
    <row r="549" s="5" customFormat="1" x14ac:dyDescent="0.45"/>
    <row r="550" s="5" customFormat="1" x14ac:dyDescent="0.45"/>
    <row r="551" s="5" customFormat="1" x14ac:dyDescent="0.45"/>
    <row r="552" s="5" customFormat="1" x14ac:dyDescent="0.45"/>
    <row r="553" s="5" customFormat="1" x14ac:dyDescent="0.45"/>
    <row r="554" s="5" customFormat="1" x14ac:dyDescent="0.45"/>
    <row r="555" s="5" customFormat="1" x14ac:dyDescent="0.45"/>
    <row r="556" s="5" customFormat="1" x14ac:dyDescent="0.45"/>
    <row r="557" s="5" customFormat="1" x14ac:dyDescent="0.45"/>
    <row r="558" s="5" customFormat="1" x14ac:dyDescent="0.45"/>
    <row r="559" s="5" customFormat="1" x14ac:dyDescent="0.45"/>
    <row r="560" s="5" customFormat="1" x14ac:dyDescent="0.45"/>
    <row r="561" s="5" customFormat="1" x14ac:dyDescent="0.45"/>
    <row r="562" s="5" customFormat="1" x14ac:dyDescent="0.45"/>
    <row r="563" s="5" customFormat="1" x14ac:dyDescent="0.45"/>
    <row r="564" s="5" customFormat="1" x14ac:dyDescent="0.45"/>
    <row r="565" s="5" customFormat="1" x14ac:dyDescent="0.45"/>
    <row r="566" s="5" customFormat="1" x14ac:dyDescent="0.45"/>
    <row r="567" s="5" customFormat="1" x14ac:dyDescent="0.45"/>
    <row r="568" s="5" customFormat="1" x14ac:dyDescent="0.45"/>
    <row r="569" s="5" customFormat="1" x14ac:dyDescent="0.45"/>
    <row r="570" s="5" customFormat="1" x14ac:dyDescent="0.45"/>
    <row r="571" s="5" customFormat="1" x14ac:dyDescent="0.45"/>
    <row r="572" s="5" customFormat="1" x14ac:dyDescent="0.45"/>
    <row r="573" s="5" customFormat="1" x14ac:dyDescent="0.45"/>
    <row r="574" s="5" customFormat="1" x14ac:dyDescent="0.45"/>
    <row r="575" s="5" customFormat="1" x14ac:dyDescent="0.45"/>
    <row r="576" s="5" customFormat="1" x14ac:dyDescent="0.45"/>
    <row r="577" s="5" customFormat="1" x14ac:dyDescent="0.45"/>
    <row r="578" s="5" customFormat="1" x14ac:dyDescent="0.45"/>
    <row r="579" s="5" customFormat="1" x14ac:dyDescent="0.45"/>
    <row r="580" s="5" customFormat="1" x14ac:dyDescent="0.45"/>
    <row r="581" s="5" customFormat="1" x14ac:dyDescent="0.45"/>
    <row r="582" s="5" customFormat="1" x14ac:dyDescent="0.45"/>
    <row r="583" s="5" customFormat="1" x14ac:dyDescent="0.45"/>
    <row r="584" s="5" customFormat="1" x14ac:dyDescent="0.45"/>
    <row r="585" s="5" customFormat="1" x14ac:dyDescent="0.45"/>
    <row r="586" s="5" customFormat="1" x14ac:dyDescent="0.45"/>
    <row r="587" s="5" customFormat="1" x14ac:dyDescent="0.45"/>
    <row r="588" s="5" customFormat="1" x14ac:dyDescent="0.45"/>
    <row r="589" s="5" customFormat="1" x14ac:dyDescent="0.45"/>
    <row r="590" s="5" customFormat="1" x14ac:dyDescent="0.45"/>
    <row r="591" s="5" customFormat="1" x14ac:dyDescent="0.45"/>
    <row r="592" s="5" customFormat="1" x14ac:dyDescent="0.45"/>
    <row r="593" s="5" customFormat="1" x14ac:dyDescent="0.45"/>
    <row r="594" s="5" customFormat="1" x14ac:dyDescent="0.45"/>
    <row r="595" s="5" customFormat="1" x14ac:dyDescent="0.45"/>
    <row r="596" s="5" customFormat="1" x14ac:dyDescent="0.45"/>
    <row r="597" s="5" customFormat="1" x14ac:dyDescent="0.45"/>
    <row r="598" s="5" customFormat="1" x14ac:dyDescent="0.45"/>
    <row r="599" s="5" customFormat="1" x14ac:dyDescent="0.45"/>
    <row r="600" s="5" customFormat="1" x14ac:dyDescent="0.45"/>
    <row r="601" s="5" customFormat="1" x14ac:dyDescent="0.45"/>
    <row r="602" s="5" customFormat="1" x14ac:dyDescent="0.45"/>
    <row r="603" s="5" customFormat="1" x14ac:dyDescent="0.45"/>
    <row r="604" s="5" customFormat="1" x14ac:dyDescent="0.45"/>
    <row r="605" s="5" customFormat="1" x14ac:dyDescent="0.45"/>
    <row r="606" s="5" customFormat="1" x14ac:dyDescent="0.45"/>
    <row r="607" s="5" customFormat="1" x14ac:dyDescent="0.45"/>
    <row r="608" s="5" customFormat="1" x14ac:dyDescent="0.45"/>
    <row r="609" s="5" customFormat="1" x14ac:dyDescent="0.45"/>
    <row r="610" s="5" customFormat="1" x14ac:dyDescent="0.45"/>
    <row r="611" s="5" customFormat="1" x14ac:dyDescent="0.45"/>
    <row r="612" s="5" customFormat="1" x14ac:dyDescent="0.45"/>
    <row r="613" s="5" customFormat="1" x14ac:dyDescent="0.45"/>
    <row r="614" s="5" customFormat="1" x14ac:dyDescent="0.45"/>
    <row r="615" s="5" customFormat="1" x14ac:dyDescent="0.45"/>
    <row r="616" s="5" customFormat="1" x14ac:dyDescent="0.45"/>
    <row r="617" s="5" customFormat="1" x14ac:dyDescent="0.45"/>
    <row r="618" s="5" customFormat="1" x14ac:dyDescent="0.45"/>
    <row r="619" s="5" customFormat="1" x14ac:dyDescent="0.45"/>
    <row r="620" s="5" customFormat="1" x14ac:dyDescent="0.45"/>
    <row r="621" s="5" customFormat="1" x14ac:dyDescent="0.45"/>
    <row r="622" s="5" customFormat="1" x14ac:dyDescent="0.45"/>
    <row r="623" s="5" customFormat="1" x14ac:dyDescent="0.45"/>
    <row r="624" s="5" customFormat="1" x14ac:dyDescent="0.45"/>
    <row r="625" s="5" customFormat="1" x14ac:dyDescent="0.45"/>
    <row r="626" s="5" customFormat="1" x14ac:dyDescent="0.45"/>
    <row r="627" s="5" customFormat="1" x14ac:dyDescent="0.45"/>
    <row r="628" s="5" customFormat="1" x14ac:dyDescent="0.45"/>
    <row r="629" s="5" customFormat="1" x14ac:dyDescent="0.45"/>
    <row r="630" s="5" customFormat="1" x14ac:dyDescent="0.45"/>
    <row r="631" s="5" customFormat="1" x14ac:dyDescent="0.45"/>
    <row r="632" s="5" customFormat="1" x14ac:dyDescent="0.45"/>
    <row r="633" s="5" customFormat="1" x14ac:dyDescent="0.45"/>
    <row r="634" s="5" customFormat="1" x14ac:dyDescent="0.45"/>
    <row r="635" s="5" customFormat="1" x14ac:dyDescent="0.45"/>
    <row r="636" s="5" customFormat="1" x14ac:dyDescent="0.45"/>
    <row r="637" s="5" customFormat="1" x14ac:dyDescent="0.45"/>
    <row r="638" s="5" customFormat="1" x14ac:dyDescent="0.45"/>
    <row r="639" s="5" customFormat="1" x14ac:dyDescent="0.45"/>
    <row r="640" s="5" customFormat="1" x14ac:dyDescent="0.45"/>
    <row r="641" s="5" customFormat="1" x14ac:dyDescent="0.45"/>
    <row r="642" s="5" customFormat="1" x14ac:dyDescent="0.45"/>
    <row r="643" s="5" customFormat="1" x14ac:dyDescent="0.45"/>
    <row r="644" s="5" customFormat="1" x14ac:dyDescent="0.45"/>
    <row r="645" s="5" customFormat="1" x14ac:dyDescent="0.45"/>
    <row r="646" s="5" customFormat="1" x14ac:dyDescent="0.45"/>
    <row r="647" s="5" customFormat="1" x14ac:dyDescent="0.45"/>
    <row r="648" s="5" customFormat="1" x14ac:dyDescent="0.45"/>
    <row r="649" s="5" customFormat="1" x14ac:dyDescent="0.45"/>
    <row r="650" s="5" customFormat="1" x14ac:dyDescent="0.45"/>
    <row r="651" s="5" customFormat="1" x14ac:dyDescent="0.45"/>
    <row r="652" s="5" customFormat="1" x14ac:dyDescent="0.45"/>
    <row r="653" s="5" customFormat="1" x14ac:dyDescent="0.45"/>
    <row r="654" s="5" customFormat="1" x14ac:dyDescent="0.45"/>
    <row r="655" s="5" customFormat="1" x14ac:dyDescent="0.45"/>
    <row r="656" s="5" customFormat="1" x14ac:dyDescent="0.45"/>
    <row r="657" s="5" customFormat="1" x14ac:dyDescent="0.45"/>
    <row r="658" s="5" customFormat="1" x14ac:dyDescent="0.45"/>
    <row r="659" s="5" customFormat="1" x14ac:dyDescent="0.45"/>
    <row r="660" s="5" customFormat="1" x14ac:dyDescent="0.45"/>
    <row r="661" s="5" customFormat="1" x14ac:dyDescent="0.45"/>
    <row r="662" s="5" customFormat="1" x14ac:dyDescent="0.45"/>
    <row r="663" s="5" customFormat="1" x14ac:dyDescent="0.45"/>
    <row r="664" s="5" customFormat="1" x14ac:dyDescent="0.45"/>
    <row r="665" s="5" customFormat="1" x14ac:dyDescent="0.45"/>
    <row r="666" s="5" customFormat="1" x14ac:dyDescent="0.45"/>
    <row r="667" s="5" customFormat="1" x14ac:dyDescent="0.45"/>
    <row r="668" s="5" customFormat="1" x14ac:dyDescent="0.45"/>
    <row r="669" s="5" customFormat="1" x14ac:dyDescent="0.45"/>
    <row r="670" s="5" customFormat="1" x14ac:dyDescent="0.45"/>
    <row r="671" s="5" customFormat="1" x14ac:dyDescent="0.45"/>
    <row r="672" s="5" customFormat="1" x14ac:dyDescent="0.45"/>
    <row r="673" s="5" customFormat="1" x14ac:dyDescent="0.45"/>
    <row r="674" s="5" customFormat="1" x14ac:dyDescent="0.45"/>
    <row r="675" s="5" customFormat="1" x14ac:dyDescent="0.45"/>
    <row r="676" s="5" customFormat="1" x14ac:dyDescent="0.45"/>
    <row r="677" s="5" customFormat="1" x14ac:dyDescent="0.45"/>
    <row r="678" s="5" customFormat="1" x14ac:dyDescent="0.45"/>
    <row r="679" s="5" customFormat="1" x14ac:dyDescent="0.45"/>
    <row r="680" s="5" customFormat="1" x14ac:dyDescent="0.45"/>
    <row r="681" s="5" customFormat="1" x14ac:dyDescent="0.45"/>
    <row r="682" s="5" customFormat="1" x14ac:dyDescent="0.45"/>
    <row r="683" s="5" customFormat="1" x14ac:dyDescent="0.45"/>
    <row r="684" s="5" customFormat="1" x14ac:dyDescent="0.45"/>
    <row r="685" s="5" customFormat="1" x14ac:dyDescent="0.45"/>
    <row r="686" s="5" customFormat="1" x14ac:dyDescent="0.45"/>
    <row r="687" s="5" customFormat="1" x14ac:dyDescent="0.45"/>
    <row r="688" s="5" customFormat="1" x14ac:dyDescent="0.45"/>
    <row r="689" s="5" customFormat="1" x14ac:dyDescent="0.45"/>
    <row r="690" s="5" customFormat="1" x14ac:dyDescent="0.45"/>
    <row r="691" s="5" customFormat="1" x14ac:dyDescent="0.45"/>
    <row r="692" s="5" customFormat="1" x14ac:dyDescent="0.45"/>
    <row r="693" s="5" customFormat="1" x14ac:dyDescent="0.45"/>
    <row r="694" s="5" customFormat="1" x14ac:dyDescent="0.45"/>
    <row r="695" s="5" customFormat="1" x14ac:dyDescent="0.45"/>
    <row r="696" s="5" customFormat="1" x14ac:dyDescent="0.45"/>
    <row r="697" s="5" customFormat="1" x14ac:dyDescent="0.45"/>
    <row r="698" s="5" customFormat="1" x14ac:dyDescent="0.45"/>
    <row r="699" s="5" customFormat="1" x14ac:dyDescent="0.45"/>
    <row r="700" s="5" customFormat="1" x14ac:dyDescent="0.45"/>
    <row r="701" s="5" customFormat="1" x14ac:dyDescent="0.45"/>
    <row r="702" s="5" customFormat="1" x14ac:dyDescent="0.45"/>
    <row r="703" s="5" customFormat="1" x14ac:dyDescent="0.45"/>
    <row r="704" s="5" customFormat="1" x14ac:dyDescent="0.45"/>
    <row r="705" s="5" customFormat="1" x14ac:dyDescent="0.45"/>
    <row r="706" s="5" customFormat="1" x14ac:dyDescent="0.45"/>
    <row r="707" s="5" customFormat="1" x14ac:dyDescent="0.45"/>
    <row r="708" s="5" customFormat="1" x14ac:dyDescent="0.45"/>
    <row r="709" s="5" customFormat="1" x14ac:dyDescent="0.45"/>
    <row r="710" s="5" customFormat="1" x14ac:dyDescent="0.45"/>
    <row r="711" s="5" customFormat="1" x14ac:dyDescent="0.45"/>
    <row r="712" s="5" customFormat="1" x14ac:dyDescent="0.45"/>
    <row r="713" s="5" customFormat="1" x14ac:dyDescent="0.45"/>
    <row r="714" s="5" customFormat="1" x14ac:dyDescent="0.45"/>
    <row r="715" s="5" customFormat="1" x14ac:dyDescent="0.45"/>
    <row r="716" s="5" customFormat="1" x14ac:dyDescent="0.45"/>
    <row r="717" s="5" customFormat="1" x14ac:dyDescent="0.45"/>
    <row r="718" s="5" customFormat="1" x14ac:dyDescent="0.45"/>
    <row r="719" s="5" customFormat="1" x14ac:dyDescent="0.45"/>
    <row r="720" s="5" customFormat="1" x14ac:dyDescent="0.45"/>
    <row r="721" s="5" customFormat="1" x14ac:dyDescent="0.45"/>
    <row r="722" s="5" customFormat="1" x14ac:dyDescent="0.45"/>
    <row r="723" s="5" customFormat="1" x14ac:dyDescent="0.45"/>
    <row r="724" s="5" customFormat="1" x14ac:dyDescent="0.45"/>
    <row r="725" s="5" customFormat="1" x14ac:dyDescent="0.45"/>
    <row r="726" s="5" customFormat="1" x14ac:dyDescent="0.45"/>
    <row r="727" s="5" customFormat="1" x14ac:dyDescent="0.45"/>
    <row r="728" s="5" customFormat="1" x14ac:dyDescent="0.45"/>
    <row r="729" s="5" customFormat="1" x14ac:dyDescent="0.45"/>
    <row r="730" s="5" customFormat="1" x14ac:dyDescent="0.45"/>
    <row r="731" s="5" customFormat="1" x14ac:dyDescent="0.45"/>
    <row r="732" s="5" customFormat="1" x14ac:dyDescent="0.45"/>
    <row r="733" s="5" customFormat="1" x14ac:dyDescent="0.45"/>
    <row r="734" s="5" customFormat="1" x14ac:dyDescent="0.45"/>
    <row r="735" s="5" customFormat="1" x14ac:dyDescent="0.45"/>
    <row r="736" s="5" customFormat="1" x14ac:dyDescent="0.45"/>
    <row r="737" s="5" customFormat="1" x14ac:dyDescent="0.45"/>
    <row r="738" s="5" customFormat="1" x14ac:dyDescent="0.45"/>
    <row r="739" s="5" customFormat="1" x14ac:dyDescent="0.45"/>
    <row r="740" s="5" customFormat="1" x14ac:dyDescent="0.45"/>
    <row r="741" s="5" customFormat="1" x14ac:dyDescent="0.45"/>
    <row r="742" s="5" customFormat="1" x14ac:dyDescent="0.45"/>
    <row r="743" s="5" customFormat="1" x14ac:dyDescent="0.45"/>
    <row r="744" s="5" customFormat="1" x14ac:dyDescent="0.45"/>
    <row r="745" s="5" customFormat="1" x14ac:dyDescent="0.45"/>
    <row r="746" s="5" customFormat="1" x14ac:dyDescent="0.45"/>
    <row r="747" s="5" customFormat="1" x14ac:dyDescent="0.45"/>
    <row r="748" s="5" customFormat="1" x14ac:dyDescent="0.45"/>
    <row r="749" s="5" customFormat="1" x14ac:dyDescent="0.45"/>
    <row r="750" s="5" customFormat="1" x14ac:dyDescent="0.45"/>
    <row r="751" s="5" customFormat="1" x14ac:dyDescent="0.45"/>
    <row r="752" s="5" customFormat="1" x14ac:dyDescent="0.45"/>
    <row r="753" s="5" customFormat="1" x14ac:dyDescent="0.45"/>
    <row r="754" s="5" customFormat="1" x14ac:dyDescent="0.45"/>
    <row r="755" s="5" customFormat="1" x14ac:dyDescent="0.45"/>
    <row r="756" s="5" customFormat="1" x14ac:dyDescent="0.45"/>
    <row r="757" s="5" customFormat="1" x14ac:dyDescent="0.45"/>
    <row r="758" s="5" customFormat="1" x14ac:dyDescent="0.45"/>
    <row r="759" s="5" customFormat="1" x14ac:dyDescent="0.45"/>
    <row r="760" s="5" customFormat="1" x14ac:dyDescent="0.45"/>
    <row r="761" s="5" customFormat="1" x14ac:dyDescent="0.45"/>
    <row r="762" s="5" customFormat="1" x14ac:dyDescent="0.45"/>
    <row r="763" s="5" customFormat="1" x14ac:dyDescent="0.45"/>
    <row r="764" s="5" customFormat="1" x14ac:dyDescent="0.45"/>
    <row r="765" s="5" customFormat="1" x14ac:dyDescent="0.45"/>
    <row r="766" s="5" customFormat="1" x14ac:dyDescent="0.45"/>
    <row r="767" s="5" customFormat="1" x14ac:dyDescent="0.45"/>
    <row r="768" s="5" customFormat="1" x14ac:dyDescent="0.45"/>
    <row r="769" s="5" customFormat="1" x14ac:dyDescent="0.45"/>
    <row r="770" s="5" customFormat="1" x14ac:dyDescent="0.45"/>
    <row r="771" s="5" customFormat="1" x14ac:dyDescent="0.45"/>
    <row r="772" s="5" customFormat="1" x14ac:dyDescent="0.45"/>
    <row r="773" s="5" customFormat="1" x14ac:dyDescent="0.45"/>
    <row r="774" s="5" customFormat="1" x14ac:dyDescent="0.45"/>
    <row r="775" s="5" customFormat="1" x14ac:dyDescent="0.45"/>
    <row r="776" s="5" customFormat="1" x14ac:dyDescent="0.45"/>
    <row r="777" s="5" customFormat="1" x14ac:dyDescent="0.45"/>
    <row r="778" s="5" customFormat="1" x14ac:dyDescent="0.45"/>
    <row r="779" s="5" customFormat="1" x14ac:dyDescent="0.45"/>
    <row r="780" s="5" customFormat="1" x14ac:dyDescent="0.45"/>
    <row r="781" s="5" customFormat="1" x14ac:dyDescent="0.45"/>
    <row r="782" s="5" customFormat="1" x14ac:dyDescent="0.45"/>
    <row r="783" s="5" customFormat="1" x14ac:dyDescent="0.45"/>
    <row r="784" s="5" customFormat="1" x14ac:dyDescent="0.45"/>
    <row r="785" s="5" customFormat="1" x14ac:dyDescent="0.45"/>
    <row r="786" s="5" customFormat="1" x14ac:dyDescent="0.45"/>
    <row r="787" s="5" customFormat="1" x14ac:dyDescent="0.45"/>
    <row r="788" s="5" customFormat="1" x14ac:dyDescent="0.45"/>
    <row r="789" s="5" customFormat="1" x14ac:dyDescent="0.45"/>
    <row r="790" s="5" customFormat="1" x14ac:dyDescent="0.45"/>
    <row r="791" s="5" customFormat="1" x14ac:dyDescent="0.45"/>
    <row r="792" s="5" customFormat="1" x14ac:dyDescent="0.45"/>
    <row r="793" s="5" customFormat="1" x14ac:dyDescent="0.45"/>
    <row r="794" s="5" customFormat="1" x14ac:dyDescent="0.45"/>
    <row r="795" s="5" customFormat="1" x14ac:dyDescent="0.45"/>
    <row r="796" s="5" customFormat="1" x14ac:dyDescent="0.45"/>
    <row r="797" s="5" customFormat="1" x14ac:dyDescent="0.45"/>
    <row r="798" s="5" customFormat="1" x14ac:dyDescent="0.45"/>
    <row r="799" s="5" customFormat="1" x14ac:dyDescent="0.45"/>
    <row r="800" s="5" customFormat="1" x14ac:dyDescent="0.45"/>
    <row r="801" s="5" customFormat="1" x14ac:dyDescent="0.45"/>
    <row r="802" s="5" customFormat="1" x14ac:dyDescent="0.45"/>
    <row r="803" s="5" customFormat="1" x14ac:dyDescent="0.45"/>
    <row r="804" s="5" customFormat="1" x14ac:dyDescent="0.45"/>
    <row r="805" s="5" customFormat="1" x14ac:dyDescent="0.45"/>
    <row r="806" s="5" customFormat="1" x14ac:dyDescent="0.45"/>
    <row r="807" s="5" customFormat="1" x14ac:dyDescent="0.45"/>
    <row r="808" s="5" customFormat="1" x14ac:dyDescent="0.45"/>
    <row r="809" s="5" customFormat="1" x14ac:dyDescent="0.45"/>
    <row r="810" s="5" customFormat="1" x14ac:dyDescent="0.45"/>
    <row r="811" s="5" customFormat="1" x14ac:dyDescent="0.45"/>
    <row r="812" s="5" customFormat="1" x14ac:dyDescent="0.45"/>
    <row r="813" s="5" customFormat="1" x14ac:dyDescent="0.45"/>
    <row r="814" s="5" customFormat="1" x14ac:dyDescent="0.45"/>
    <row r="815" s="5" customFormat="1" x14ac:dyDescent="0.45"/>
    <row r="816" s="5" customFormat="1" x14ac:dyDescent="0.45"/>
    <row r="817" s="5" customFormat="1" x14ac:dyDescent="0.45"/>
    <row r="818" s="5" customFormat="1" x14ac:dyDescent="0.45"/>
    <row r="819" s="5" customFormat="1" x14ac:dyDescent="0.45"/>
    <row r="820" s="5" customFormat="1" x14ac:dyDescent="0.45"/>
    <row r="821" s="5" customFormat="1" x14ac:dyDescent="0.45"/>
    <row r="822" s="5" customFormat="1" x14ac:dyDescent="0.45"/>
    <row r="823" s="5" customFormat="1" x14ac:dyDescent="0.45"/>
    <row r="824" s="5" customFormat="1" x14ac:dyDescent="0.45"/>
    <row r="825" s="5" customFormat="1" x14ac:dyDescent="0.45"/>
    <row r="826" s="5" customFormat="1" x14ac:dyDescent="0.45"/>
    <row r="827" s="5" customFormat="1" x14ac:dyDescent="0.45"/>
    <row r="828" s="5" customFormat="1" x14ac:dyDescent="0.45"/>
    <row r="829" s="5" customFormat="1" x14ac:dyDescent="0.45"/>
    <row r="830" s="5" customFormat="1" x14ac:dyDescent="0.45"/>
    <row r="831" s="5" customFormat="1" x14ac:dyDescent="0.45"/>
    <row r="832" s="5" customFormat="1" x14ac:dyDescent="0.45"/>
    <row r="833" s="5" customFormat="1" x14ac:dyDescent="0.45"/>
    <row r="834" s="5" customFormat="1" x14ac:dyDescent="0.45"/>
    <row r="835" s="5" customFormat="1" x14ac:dyDescent="0.45"/>
    <row r="836" s="5" customFormat="1" x14ac:dyDescent="0.45"/>
    <row r="837" s="5" customFormat="1" x14ac:dyDescent="0.45"/>
    <row r="838" s="5" customFormat="1" x14ac:dyDescent="0.45"/>
    <row r="839" s="5" customFormat="1" x14ac:dyDescent="0.45"/>
    <row r="840" s="5" customFormat="1" x14ac:dyDescent="0.45"/>
    <row r="841" s="5" customFormat="1" x14ac:dyDescent="0.45"/>
    <row r="842" s="5" customFormat="1" x14ac:dyDescent="0.45"/>
    <row r="843" s="5" customFormat="1" x14ac:dyDescent="0.45"/>
    <row r="844" s="5" customFormat="1" x14ac:dyDescent="0.45"/>
    <row r="845" s="5" customFormat="1" x14ac:dyDescent="0.45"/>
    <row r="846" s="5" customFormat="1" x14ac:dyDescent="0.45"/>
    <row r="847" s="5" customFormat="1" x14ac:dyDescent="0.45"/>
    <row r="848" s="5" customFormat="1" x14ac:dyDescent="0.45"/>
    <row r="849" s="5" customFormat="1" x14ac:dyDescent="0.45"/>
    <row r="850" s="5" customFormat="1" x14ac:dyDescent="0.45"/>
    <row r="851" s="5" customFormat="1" x14ac:dyDescent="0.45"/>
    <row r="852" s="5" customFormat="1" x14ac:dyDescent="0.45"/>
    <row r="853" s="5" customFormat="1" x14ac:dyDescent="0.45"/>
    <row r="854" s="5" customFormat="1" x14ac:dyDescent="0.45"/>
    <row r="855" s="5" customFormat="1" x14ac:dyDescent="0.45"/>
    <row r="856" s="5" customFormat="1" x14ac:dyDescent="0.45"/>
    <row r="857" s="5" customFormat="1" x14ac:dyDescent="0.45"/>
    <row r="858" s="5" customFormat="1" x14ac:dyDescent="0.45"/>
    <row r="859" s="5" customFormat="1" x14ac:dyDescent="0.45"/>
    <row r="860" s="5" customFormat="1" x14ac:dyDescent="0.45"/>
    <row r="861" s="5" customFormat="1" x14ac:dyDescent="0.45"/>
    <row r="862" s="5" customFormat="1" x14ac:dyDescent="0.45"/>
    <row r="863" s="5" customFormat="1" x14ac:dyDescent="0.45"/>
    <row r="864" s="5" customFormat="1" x14ac:dyDescent="0.45"/>
    <row r="865" s="5" customFormat="1" x14ac:dyDescent="0.45"/>
    <row r="866" s="5" customFormat="1" x14ac:dyDescent="0.45"/>
    <row r="867" s="5" customFormat="1" x14ac:dyDescent="0.45"/>
    <row r="868" s="5" customFormat="1" x14ac:dyDescent="0.45"/>
    <row r="869" s="5" customFormat="1" x14ac:dyDescent="0.45"/>
    <row r="870" s="5" customFormat="1" x14ac:dyDescent="0.45"/>
    <row r="871" s="5" customFormat="1" x14ac:dyDescent="0.45"/>
    <row r="872" s="5" customFormat="1" x14ac:dyDescent="0.45"/>
    <row r="873" s="5" customFormat="1" x14ac:dyDescent="0.45"/>
    <row r="874" s="5" customFormat="1" x14ac:dyDescent="0.45"/>
    <row r="875" s="5" customFormat="1" x14ac:dyDescent="0.45"/>
    <row r="876" s="5" customFormat="1" x14ac:dyDescent="0.45"/>
    <row r="877" s="5" customFormat="1" x14ac:dyDescent="0.45"/>
    <row r="878" s="5" customFormat="1" x14ac:dyDescent="0.45"/>
    <row r="879" s="5" customFormat="1" x14ac:dyDescent="0.45"/>
    <row r="880" s="5" customFormat="1" x14ac:dyDescent="0.45"/>
    <row r="881" s="5" customFormat="1" x14ac:dyDescent="0.45"/>
    <row r="882" s="5" customFormat="1" x14ac:dyDescent="0.45"/>
    <row r="883" s="5" customFormat="1" x14ac:dyDescent="0.45"/>
    <row r="884" s="5" customFormat="1" x14ac:dyDescent="0.45"/>
    <row r="885" s="5" customFormat="1" x14ac:dyDescent="0.45"/>
    <row r="886" s="5" customFormat="1" x14ac:dyDescent="0.45"/>
    <row r="887" s="5" customFormat="1" x14ac:dyDescent="0.45"/>
    <row r="888" s="5" customFormat="1" x14ac:dyDescent="0.45"/>
    <row r="889" s="5" customFormat="1" x14ac:dyDescent="0.45"/>
    <row r="890" s="5" customFormat="1" x14ac:dyDescent="0.45"/>
    <row r="891" s="5" customFormat="1" x14ac:dyDescent="0.45"/>
    <row r="892" s="5" customFormat="1" x14ac:dyDescent="0.45"/>
    <row r="893" s="5" customFormat="1" x14ac:dyDescent="0.45"/>
    <row r="894" s="5" customFormat="1" x14ac:dyDescent="0.45"/>
    <row r="895" s="5" customFormat="1" x14ac:dyDescent="0.45"/>
    <row r="896" s="5" customFormat="1" x14ac:dyDescent="0.45"/>
    <row r="897" s="5" customFormat="1" x14ac:dyDescent="0.45"/>
    <row r="898" s="5" customFormat="1" x14ac:dyDescent="0.45"/>
    <row r="899" s="5" customFormat="1" x14ac:dyDescent="0.45"/>
    <row r="900" s="5" customFormat="1" x14ac:dyDescent="0.45"/>
    <row r="901" s="5" customFormat="1" x14ac:dyDescent="0.45"/>
    <row r="902" s="5" customFormat="1" x14ac:dyDescent="0.45"/>
    <row r="903" s="5" customFormat="1" x14ac:dyDescent="0.45"/>
    <row r="904" s="5" customFormat="1" x14ac:dyDescent="0.45"/>
    <row r="905" s="5" customFormat="1" x14ac:dyDescent="0.45"/>
    <row r="906" s="5" customFormat="1" x14ac:dyDescent="0.45"/>
    <row r="907" s="5" customFormat="1" x14ac:dyDescent="0.45"/>
    <row r="908" s="5" customFormat="1" x14ac:dyDescent="0.45"/>
    <row r="909" s="5" customFormat="1" x14ac:dyDescent="0.45"/>
    <row r="910" s="5" customFormat="1" x14ac:dyDescent="0.45"/>
    <row r="911" s="5" customFormat="1" x14ac:dyDescent="0.45"/>
    <row r="912" s="5" customFormat="1" x14ac:dyDescent="0.45"/>
    <row r="913" s="5" customFormat="1" x14ac:dyDescent="0.45"/>
    <row r="914" s="5" customFormat="1" x14ac:dyDescent="0.45"/>
    <row r="915" s="5" customFormat="1" x14ac:dyDescent="0.45"/>
    <row r="916" s="5" customFormat="1" x14ac:dyDescent="0.45"/>
    <row r="917" s="5" customFormat="1" x14ac:dyDescent="0.45"/>
    <row r="918" s="5" customFormat="1" x14ac:dyDescent="0.45"/>
    <row r="919" s="5" customFormat="1" x14ac:dyDescent="0.45"/>
    <row r="920" s="5" customFormat="1" x14ac:dyDescent="0.45"/>
    <row r="921" s="5" customFormat="1" x14ac:dyDescent="0.45"/>
    <row r="922" s="5" customFormat="1" x14ac:dyDescent="0.45"/>
    <row r="923" s="5" customFormat="1" x14ac:dyDescent="0.45"/>
    <row r="924" s="5" customFormat="1" x14ac:dyDescent="0.45"/>
    <row r="925" s="5" customFormat="1" x14ac:dyDescent="0.45"/>
    <row r="926" s="5" customFormat="1" x14ac:dyDescent="0.45"/>
    <row r="927" s="5" customFormat="1" x14ac:dyDescent="0.45"/>
    <row r="928" s="5" customFormat="1" x14ac:dyDescent="0.45"/>
    <row r="929" s="5" customFormat="1" x14ac:dyDescent="0.45"/>
    <row r="930" s="5" customFormat="1" x14ac:dyDescent="0.45"/>
    <row r="931" s="5" customFormat="1" x14ac:dyDescent="0.45"/>
    <row r="932" s="5" customFormat="1" x14ac:dyDescent="0.45"/>
    <row r="933" s="5" customFormat="1" x14ac:dyDescent="0.45"/>
    <row r="934" s="5" customFormat="1" x14ac:dyDescent="0.45"/>
    <row r="935" s="5" customFormat="1" x14ac:dyDescent="0.45"/>
    <row r="936" s="5" customFormat="1" x14ac:dyDescent="0.45"/>
    <row r="937" s="5" customFormat="1" x14ac:dyDescent="0.45"/>
    <row r="938" s="5" customFormat="1" x14ac:dyDescent="0.45"/>
    <row r="939" s="5" customFormat="1" x14ac:dyDescent="0.45"/>
    <row r="940" s="5" customFormat="1" x14ac:dyDescent="0.45"/>
    <row r="941" s="5" customFormat="1" x14ac:dyDescent="0.45"/>
    <row r="942" s="5" customFormat="1" x14ac:dyDescent="0.45"/>
    <row r="943" s="5" customFormat="1" x14ac:dyDescent="0.45"/>
    <row r="944" s="5" customFormat="1" x14ac:dyDescent="0.45"/>
    <row r="945" s="5" customFormat="1" x14ac:dyDescent="0.45"/>
    <row r="946" s="5" customFormat="1" x14ac:dyDescent="0.45"/>
    <row r="947" s="5" customFormat="1" x14ac:dyDescent="0.45"/>
    <row r="948" s="5" customFormat="1" x14ac:dyDescent="0.45"/>
    <row r="949" s="5" customFormat="1" x14ac:dyDescent="0.45"/>
    <row r="950" s="5" customFormat="1" x14ac:dyDescent="0.45"/>
    <row r="951" s="5" customFormat="1" x14ac:dyDescent="0.45"/>
    <row r="952" s="5" customFormat="1" x14ac:dyDescent="0.45"/>
    <row r="953" s="5" customFormat="1" x14ac:dyDescent="0.45"/>
    <row r="954" s="5" customFormat="1" x14ac:dyDescent="0.45"/>
    <row r="955" s="5" customFormat="1" x14ac:dyDescent="0.45"/>
    <row r="956" s="5" customFormat="1" x14ac:dyDescent="0.45"/>
    <row r="957" s="5" customFormat="1" x14ac:dyDescent="0.45"/>
    <row r="958" s="5" customFormat="1" x14ac:dyDescent="0.45"/>
    <row r="959" s="5" customFormat="1" x14ac:dyDescent="0.45"/>
    <row r="960" s="5" customFormat="1" x14ac:dyDescent="0.45"/>
    <row r="961" s="5" customFormat="1" x14ac:dyDescent="0.45"/>
    <row r="962" s="5" customFormat="1" x14ac:dyDescent="0.45"/>
    <row r="963" s="5" customFormat="1" x14ac:dyDescent="0.45"/>
    <row r="964" s="5" customFormat="1" x14ac:dyDescent="0.45"/>
    <row r="965" s="5" customFormat="1" x14ac:dyDescent="0.45"/>
    <row r="966" s="5" customFormat="1" x14ac:dyDescent="0.45"/>
    <row r="967" s="5" customFormat="1" x14ac:dyDescent="0.45"/>
    <row r="968" s="5" customFormat="1" x14ac:dyDescent="0.45"/>
    <row r="969" s="5" customFormat="1" x14ac:dyDescent="0.45"/>
    <row r="970" s="5" customFormat="1" x14ac:dyDescent="0.45"/>
    <row r="971" s="5" customFormat="1" x14ac:dyDescent="0.45"/>
    <row r="972" s="5" customFormat="1" x14ac:dyDescent="0.45"/>
    <row r="973" s="5" customFormat="1" x14ac:dyDescent="0.45"/>
    <row r="974" s="5" customFormat="1" x14ac:dyDescent="0.45"/>
    <row r="975" s="5" customFormat="1" x14ac:dyDescent="0.45"/>
    <row r="976" s="5" customFormat="1" x14ac:dyDescent="0.45"/>
    <row r="977" s="5" customFormat="1" x14ac:dyDescent="0.45"/>
    <row r="978" s="5" customFormat="1" x14ac:dyDescent="0.45"/>
    <row r="979" s="5" customFormat="1" x14ac:dyDescent="0.45"/>
    <row r="980" s="5" customFormat="1" x14ac:dyDescent="0.45"/>
    <row r="981" s="5" customFormat="1" x14ac:dyDescent="0.45"/>
    <row r="982" s="5" customFormat="1" x14ac:dyDescent="0.45"/>
    <row r="983" s="5" customFormat="1" x14ac:dyDescent="0.45"/>
    <row r="984" s="5" customFormat="1" x14ac:dyDescent="0.45"/>
    <row r="985" s="5" customFormat="1" x14ac:dyDescent="0.45"/>
    <row r="986" s="5" customFormat="1" x14ac:dyDescent="0.45"/>
    <row r="987" s="5" customFormat="1" x14ac:dyDescent="0.45"/>
    <row r="988" s="5" customFormat="1" x14ac:dyDescent="0.45"/>
    <row r="989" s="5" customFormat="1" x14ac:dyDescent="0.45"/>
    <row r="990" s="5" customFormat="1" x14ac:dyDescent="0.45"/>
    <row r="991" s="5" customFormat="1" x14ac:dyDescent="0.45"/>
    <row r="992" s="5" customFormat="1" x14ac:dyDescent="0.45"/>
    <row r="993" s="5" customFormat="1" x14ac:dyDescent="0.45"/>
    <row r="994" s="5" customFormat="1" x14ac:dyDescent="0.45"/>
    <row r="995" s="5" customFormat="1" x14ac:dyDescent="0.45"/>
    <row r="996" s="5" customFormat="1" x14ac:dyDescent="0.45"/>
    <row r="997" s="5" customFormat="1" x14ac:dyDescent="0.45"/>
    <row r="998" s="5" customFormat="1" x14ac:dyDescent="0.45"/>
    <row r="999" s="5" customFormat="1" x14ac:dyDescent="0.45"/>
    <row r="1000" s="5" customFormat="1" x14ac:dyDescent="0.45"/>
    <row r="1001" s="5" customFormat="1" x14ac:dyDescent="0.45"/>
    <row r="1002" s="5" customFormat="1" x14ac:dyDescent="0.45"/>
    <row r="1003" s="5" customFormat="1" x14ac:dyDescent="0.45"/>
    <row r="1004" s="5" customFormat="1" x14ac:dyDescent="0.45"/>
    <row r="1005" s="5" customFormat="1" x14ac:dyDescent="0.45"/>
    <row r="1006" s="5" customFormat="1" x14ac:dyDescent="0.45"/>
    <row r="1007" s="5" customFormat="1" x14ac:dyDescent="0.45"/>
    <row r="1008" s="5" customFormat="1" x14ac:dyDescent="0.45"/>
    <row r="1009" s="5" customFormat="1" x14ac:dyDescent="0.45"/>
    <row r="1010" s="5" customFormat="1" x14ac:dyDescent="0.45"/>
    <row r="1011" s="5" customFormat="1" x14ac:dyDescent="0.45"/>
    <row r="1012" s="5" customFormat="1" x14ac:dyDescent="0.45"/>
    <row r="1013" s="5" customFormat="1" x14ac:dyDescent="0.45"/>
    <row r="1014" s="5" customFormat="1" x14ac:dyDescent="0.45"/>
    <row r="1015" s="5" customFormat="1" x14ac:dyDescent="0.45"/>
    <row r="1016" s="5" customFormat="1" x14ac:dyDescent="0.45"/>
    <row r="1017" s="5" customFormat="1" x14ac:dyDescent="0.45"/>
    <row r="1018" s="5" customFormat="1" x14ac:dyDescent="0.45"/>
    <row r="1019" s="5" customFormat="1" x14ac:dyDescent="0.45"/>
    <row r="1020" s="5" customFormat="1" x14ac:dyDescent="0.45"/>
    <row r="1021" s="5" customFormat="1" x14ac:dyDescent="0.45"/>
    <row r="1022" s="5" customFormat="1" x14ac:dyDescent="0.45"/>
    <row r="1023" s="5" customFormat="1" x14ac:dyDescent="0.45"/>
    <row r="1024" s="5" customFormat="1" x14ac:dyDescent="0.45"/>
    <row r="1025" s="5" customFormat="1" x14ac:dyDescent="0.45"/>
    <row r="1026" s="5" customFormat="1" x14ac:dyDescent="0.45"/>
    <row r="1027" s="5" customFormat="1" x14ac:dyDescent="0.45"/>
    <row r="1028" s="5" customFormat="1" x14ac:dyDescent="0.45"/>
    <row r="1029" s="5" customFormat="1" x14ac:dyDescent="0.45"/>
    <row r="1030" s="5" customFormat="1" x14ac:dyDescent="0.45"/>
    <row r="1031" s="5" customFormat="1" x14ac:dyDescent="0.45"/>
    <row r="1032" s="5" customFormat="1" x14ac:dyDescent="0.45"/>
    <row r="1033" s="5" customFormat="1" x14ac:dyDescent="0.45"/>
    <row r="1034" s="5" customFormat="1" x14ac:dyDescent="0.45"/>
    <row r="1035" s="5" customFormat="1" x14ac:dyDescent="0.45"/>
    <row r="1036" s="5" customFormat="1" x14ac:dyDescent="0.45"/>
    <row r="1037" s="5" customFormat="1" x14ac:dyDescent="0.45"/>
    <row r="1038" s="5" customFormat="1" x14ac:dyDescent="0.45"/>
    <row r="1039" s="5" customFormat="1" x14ac:dyDescent="0.45"/>
    <row r="1040" s="5" customFormat="1" x14ac:dyDescent="0.45"/>
    <row r="1041" s="5" customFormat="1" x14ac:dyDescent="0.45"/>
    <row r="1042" s="5" customFormat="1" x14ac:dyDescent="0.45"/>
    <row r="1043" s="5" customFormat="1" x14ac:dyDescent="0.45"/>
    <row r="1044" s="5" customFormat="1" x14ac:dyDescent="0.45"/>
    <row r="1045" s="5" customFormat="1" x14ac:dyDescent="0.45"/>
    <row r="1046" s="5" customFormat="1" x14ac:dyDescent="0.45"/>
    <row r="1047" s="5" customFormat="1" x14ac:dyDescent="0.45"/>
    <row r="1048" s="5" customFormat="1" x14ac:dyDescent="0.45"/>
    <row r="1049" s="5" customFormat="1" x14ac:dyDescent="0.45"/>
    <row r="1050" s="5" customFormat="1" x14ac:dyDescent="0.45"/>
    <row r="1051" s="5" customFormat="1" x14ac:dyDescent="0.45"/>
    <row r="1052" s="5" customFormat="1" x14ac:dyDescent="0.45"/>
    <row r="1053" s="5" customFormat="1" x14ac:dyDescent="0.45"/>
    <row r="1054" s="5" customFormat="1" x14ac:dyDescent="0.45"/>
    <row r="1055" s="5" customFormat="1" x14ac:dyDescent="0.45"/>
    <row r="1056" s="5" customFormat="1" x14ac:dyDescent="0.45"/>
    <row r="1057" s="5" customFormat="1" x14ac:dyDescent="0.45"/>
    <row r="1058" s="5" customFormat="1" x14ac:dyDescent="0.45"/>
    <row r="1059" s="5" customFormat="1" x14ac:dyDescent="0.45"/>
    <row r="1060" s="5" customFormat="1" x14ac:dyDescent="0.45"/>
    <row r="1061" s="5" customFormat="1" x14ac:dyDescent="0.45"/>
    <row r="1062" s="5" customFormat="1" x14ac:dyDescent="0.45"/>
    <row r="1063" s="5" customFormat="1" x14ac:dyDescent="0.45"/>
    <row r="1064" s="5" customFormat="1" x14ac:dyDescent="0.45"/>
    <row r="1065" s="5" customFormat="1" x14ac:dyDescent="0.45"/>
    <row r="1066" s="5" customFormat="1" x14ac:dyDescent="0.45"/>
    <row r="1067" s="5" customFormat="1" x14ac:dyDescent="0.45"/>
    <row r="1068" s="5" customFormat="1" x14ac:dyDescent="0.45"/>
    <row r="1069" s="5" customFormat="1" x14ac:dyDescent="0.45"/>
    <row r="1070" s="5" customFormat="1" x14ac:dyDescent="0.45"/>
    <row r="1071" s="5" customFormat="1" x14ac:dyDescent="0.45"/>
    <row r="1072" s="5" customFormat="1" x14ac:dyDescent="0.45"/>
    <row r="1073" s="5" customFormat="1" x14ac:dyDescent="0.45"/>
    <row r="1074" s="5" customFormat="1" x14ac:dyDescent="0.45"/>
    <row r="1075" s="5" customFormat="1" x14ac:dyDescent="0.45"/>
    <row r="1076" s="5" customFormat="1" x14ac:dyDescent="0.45"/>
    <row r="1077" s="5" customFormat="1" x14ac:dyDescent="0.45"/>
    <row r="1078" s="5" customFormat="1" x14ac:dyDescent="0.45"/>
    <row r="1079" s="5" customFormat="1" x14ac:dyDescent="0.45"/>
    <row r="1080" s="5" customFormat="1" x14ac:dyDescent="0.45"/>
    <row r="1081" s="5" customFormat="1" x14ac:dyDescent="0.45"/>
    <row r="1082" s="5" customFormat="1" x14ac:dyDescent="0.45"/>
    <row r="1083" s="5" customFormat="1" x14ac:dyDescent="0.45"/>
    <row r="1084" s="5" customFormat="1" x14ac:dyDescent="0.45"/>
    <row r="1085" s="5" customFormat="1" x14ac:dyDescent="0.45"/>
    <row r="1086" s="5" customFormat="1" x14ac:dyDescent="0.45"/>
    <row r="1087" s="5" customFormat="1" x14ac:dyDescent="0.45"/>
    <row r="1088" s="5" customFormat="1" x14ac:dyDescent="0.45"/>
    <row r="1089" s="5" customFormat="1" x14ac:dyDescent="0.45"/>
    <row r="1090" s="5" customFormat="1" x14ac:dyDescent="0.45"/>
    <row r="1091" s="5" customFormat="1" x14ac:dyDescent="0.45"/>
    <row r="1092" s="5" customFormat="1" x14ac:dyDescent="0.45"/>
    <row r="1093" s="5" customFormat="1" x14ac:dyDescent="0.45"/>
    <row r="1094" s="5" customFormat="1" x14ac:dyDescent="0.45"/>
    <row r="1095" s="5" customFormat="1" x14ac:dyDescent="0.45"/>
    <row r="1096" s="5" customFormat="1" x14ac:dyDescent="0.45"/>
    <row r="1097" s="5" customFormat="1" x14ac:dyDescent="0.45"/>
    <row r="1098" s="5" customFormat="1" x14ac:dyDescent="0.45"/>
    <row r="1099" s="5" customFormat="1" x14ac:dyDescent="0.45"/>
    <row r="1100" s="5" customFormat="1" x14ac:dyDescent="0.45"/>
    <row r="1101" s="5" customFormat="1" x14ac:dyDescent="0.45"/>
    <row r="1102" s="5" customFormat="1" x14ac:dyDescent="0.45"/>
    <row r="1103" s="5" customFormat="1" x14ac:dyDescent="0.45"/>
    <row r="1104" s="5" customFormat="1" x14ac:dyDescent="0.45"/>
    <row r="1105" s="5" customFormat="1" x14ac:dyDescent="0.45"/>
    <row r="1106" s="5" customFormat="1" x14ac:dyDescent="0.45"/>
    <row r="1107" s="5" customFormat="1" x14ac:dyDescent="0.45"/>
    <row r="1108" s="5" customFormat="1" x14ac:dyDescent="0.45"/>
    <row r="1109" s="5" customFormat="1" x14ac:dyDescent="0.45"/>
    <row r="1110" s="5" customFormat="1" x14ac:dyDescent="0.45"/>
    <row r="1111" s="5" customFormat="1" x14ac:dyDescent="0.45"/>
    <row r="1112" s="5" customFormat="1" x14ac:dyDescent="0.45"/>
    <row r="1113" s="5" customFormat="1" x14ac:dyDescent="0.45"/>
    <row r="1114" s="5" customFormat="1" x14ac:dyDescent="0.45"/>
    <row r="1115" s="5" customFormat="1" x14ac:dyDescent="0.45"/>
    <row r="1116" s="5" customFormat="1" x14ac:dyDescent="0.45"/>
    <row r="1117" s="5" customFormat="1" x14ac:dyDescent="0.45"/>
    <row r="1118" s="5" customFormat="1" x14ac:dyDescent="0.45"/>
    <row r="1119" s="5" customFormat="1" x14ac:dyDescent="0.45"/>
    <row r="1120" s="5" customFormat="1" x14ac:dyDescent="0.45"/>
    <row r="1121" s="5" customFormat="1" x14ac:dyDescent="0.45"/>
    <row r="1122" s="5" customFormat="1" x14ac:dyDescent="0.45"/>
    <row r="1123" s="5" customFormat="1" x14ac:dyDescent="0.45"/>
    <row r="1124" s="5" customFormat="1" x14ac:dyDescent="0.45"/>
    <row r="1125" s="5" customFormat="1" x14ac:dyDescent="0.45"/>
    <row r="1126" s="5" customFormat="1" x14ac:dyDescent="0.45"/>
    <row r="1127" s="5" customFormat="1" x14ac:dyDescent="0.45"/>
    <row r="1128" s="5" customFormat="1" x14ac:dyDescent="0.45"/>
    <row r="1129" s="5" customFormat="1" x14ac:dyDescent="0.45"/>
    <row r="1130" s="5" customFormat="1" x14ac:dyDescent="0.45"/>
    <row r="1131" s="5" customFormat="1" x14ac:dyDescent="0.45"/>
    <row r="1132" s="5" customFormat="1" x14ac:dyDescent="0.45"/>
    <row r="1133" s="5" customFormat="1" x14ac:dyDescent="0.45"/>
    <row r="1134" s="5" customFormat="1" x14ac:dyDescent="0.45"/>
    <row r="1135" s="5" customFormat="1" x14ac:dyDescent="0.45"/>
    <row r="1136" s="5" customFormat="1" x14ac:dyDescent="0.45"/>
    <row r="1137" s="5" customFormat="1" x14ac:dyDescent="0.45"/>
    <row r="1138" s="5" customFormat="1" x14ac:dyDescent="0.45"/>
    <row r="1139" s="5" customFormat="1" x14ac:dyDescent="0.45"/>
    <row r="1140" s="5" customFormat="1" x14ac:dyDescent="0.45"/>
    <row r="1141" s="5" customFormat="1" x14ac:dyDescent="0.45"/>
    <row r="1142" s="5" customFormat="1" x14ac:dyDescent="0.45"/>
    <row r="1143" s="5" customFormat="1" x14ac:dyDescent="0.45"/>
    <row r="1144" s="5" customFormat="1" x14ac:dyDescent="0.45"/>
    <row r="1145" s="5" customFormat="1" x14ac:dyDescent="0.45"/>
    <row r="1146" s="5" customFormat="1" x14ac:dyDescent="0.45"/>
    <row r="1147" s="5" customFormat="1" x14ac:dyDescent="0.45"/>
    <row r="1148" s="5" customFormat="1" x14ac:dyDescent="0.45"/>
    <row r="1149" s="5" customFormat="1" x14ac:dyDescent="0.45"/>
    <row r="1150" s="5" customFormat="1" x14ac:dyDescent="0.45"/>
    <row r="1151" s="5" customFormat="1" x14ac:dyDescent="0.45"/>
    <row r="1152" s="5" customFormat="1" x14ac:dyDescent="0.45"/>
    <row r="1153" s="5" customFormat="1" x14ac:dyDescent="0.45"/>
    <row r="1154" s="5" customFormat="1" x14ac:dyDescent="0.45"/>
    <row r="1155" s="5" customFormat="1" x14ac:dyDescent="0.45"/>
    <row r="1156" s="5" customFormat="1" x14ac:dyDescent="0.45"/>
    <row r="1157" s="5" customFormat="1" x14ac:dyDescent="0.45"/>
    <row r="1158" s="5" customFormat="1" x14ac:dyDescent="0.45"/>
    <row r="1159" s="5" customFormat="1" x14ac:dyDescent="0.45"/>
    <row r="1160" s="5" customFormat="1" x14ac:dyDescent="0.45"/>
    <row r="1161" s="5" customFormat="1" x14ac:dyDescent="0.45"/>
    <row r="1162" s="5" customFormat="1" x14ac:dyDescent="0.45"/>
    <row r="1163" s="5" customFormat="1" x14ac:dyDescent="0.45"/>
    <row r="1164" s="5" customFormat="1" x14ac:dyDescent="0.45"/>
    <row r="1165" s="5" customFormat="1" x14ac:dyDescent="0.45"/>
    <row r="1166" s="5" customFormat="1" x14ac:dyDescent="0.45"/>
    <row r="1167" s="5" customFormat="1" x14ac:dyDescent="0.45"/>
    <row r="1168" s="5" customFormat="1" x14ac:dyDescent="0.45"/>
    <row r="1169" s="5" customFormat="1" x14ac:dyDescent="0.45"/>
    <row r="1170" s="5" customFormat="1" x14ac:dyDescent="0.45"/>
    <row r="1171" s="5" customFormat="1" x14ac:dyDescent="0.45"/>
    <row r="1172" s="5" customFormat="1" x14ac:dyDescent="0.45"/>
    <row r="1173" s="5" customFormat="1" x14ac:dyDescent="0.45"/>
    <row r="1174" s="5" customFormat="1" x14ac:dyDescent="0.45"/>
    <row r="1175" s="5" customFormat="1" x14ac:dyDescent="0.45"/>
    <row r="1176" s="5" customFormat="1" x14ac:dyDescent="0.45"/>
    <row r="1177" s="5" customFormat="1" x14ac:dyDescent="0.45"/>
    <row r="1178" s="5" customFormat="1" x14ac:dyDescent="0.45"/>
    <row r="1179" s="5" customFormat="1" x14ac:dyDescent="0.45"/>
    <row r="1180" s="5" customFormat="1" x14ac:dyDescent="0.45"/>
    <row r="1181" s="5" customFormat="1" x14ac:dyDescent="0.45"/>
    <row r="1182" s="5" customFormat="1" x14ac:dyDescent="0.45"/>
    <row r="1183" s="5" customFormat="1" x14ac:dyDescent="0.45"/>
    <row r="1184" s="5" customFormat="1" x14ac:dyDescent="0.45"/>
    <row r="1185" s="5" customFormat="1" x14ac:dyDescent="0.45"/>
    <row r="1186" s="5" customFormat="1" x14ac:dyDescent="0.45"/>
    <row r="1187" s="5" customFormat="1" x14ac:dyDescent="0.45"/>
    <row r="1188" s="5" customFormat="1" x14ac:dyDescent="0.45"/>
    <row r="1189" s="5" customFormat="1" x14ac:dyDescent="0.45"/>
    <row r="1190" s="5" customFormat="1" x14ac:dyDescent="0.45"/>
    <row r="1191" s="5" customFormat="1" x14ac:dyDescent="0.45"/>
    <row r="1192" s="5" customFormat="1" x14ac:dyDescent="0.45"/>
    <row r="1193" s="5" customFormat="1" x14ac:dyDescent="0.45"/>
    <row r="1194" s="5" customFormat="1" x14ac:dyDescent="0.45"/>
    <row r="1195" s="5" customFormat="1" x14ac:dyDescent="0.45"/>
    <row r="1196" s="5" customFormat="1" x14ac:dyDescent="0.45"/>
    <row r="1197" s="5" customFormat="1" x14ac:dyDescent="0.45"/>
    <row r="1198" s="5" customFormat="1" x14ac:dyDescent="0.45"/>
    <row r="1199" s="5" customFormat="1" x14ac:dyDescent="0.45"/>
    <row r="1200" s="5" customFormat="1" x14ac:dyDescent="0.45"/>
    <row r="1201" s="5" customFormat="1" x14ac:dyDescent="0.45"/>
    <row r="1202" s="5" customFormat="1" x14ac:dyDescent="0.45"/>
    <row r="1203" s="5" customFormat="1" x14ac:dyDescent="0.45"/>
    <row r="1204" s="5" customFormat="1" x14ac:dyDescent="0.45"/>
    <row r="1205" s="5" customFormat="1" x14ac:dyDescent="0.45"/>
    <row r="1206" s="5" customFormat="1" x14ac:dyDescent="0.45"/>
    <row r="1207" s="5" customFormat="1" x14ac:dyDescent="0.45"/>
    <row r="1208" s="5" customFormat="1" x14ac:dyDescent="0.45"/>
    <row r="1209" s="5" customFormat="1" x14ac:dyDescent="0.45"/>
    <row r="1210" s="5" customFormat="1" x14ac:dyDescent="0.45"/>
    <row r="1211" s="5" customFormat="1" x14ac:dyDescent="0.45"/>
    <row r="1212" s="5" customFormat="1" x14ac:dyDescent="0.45"/>
    <row r="1213" s="5" customFormat="1" x14ac:dyDescent="0.45"/>
    <row r="1214" s="5" customFormat="1" x14ac:dyDescent="0.45"/>
    <row r="1215" s="5" customFormat="1" x14ac:dyDescent="0.45"/>
    <row r="1216" s="5" customFormat="1" x14ac:dyDescent="0.45"/>
    <row r="1217" s="5" customFormat="1" x14ac:dyDescent="0.45"/>
    <row r="1218" s="5" customFormat="1" x14ac:dyDescent="0.45"/>
    <row r="1219" s="5" customFormat="1" x14ac:dyDescent="0.45"/>
    <row r="1220" s="5" customFormat="1" x14ac:dyDescent="0.45"/>
    <row r="1221" s="5" customFormat="1" x14ac:dyDescent="0.45"/>
    <row r="1222" s="5" customFormat="1" x14ac:dyDescent="0.45"/>
    <row r="1223" s="5" customFormat="1" x14ac:dyDescent="0.45"/>
    <row r="1224" s="5" customFormat="1" x14ac:dyDescent="0.45"/>
    <row r="1225" s="5" customFormat="1" x14ac:dyDescent="0.45"/>
    <row r="1226" s="5" customFormat="1" x14ac:dyDescent="0.45"/>
    <row r="1227" s="5" customFormat="1" x14ac:dyDescent="0.45"/>
    <row r="1228" s="5" customFormat="1" x14ac:dyDescent="0.45"/>
    <row r="1229" s="5" customFormat="1" x14ac:dyDescent="0.45"/>
    <row r="1230" s="5" customFormat="1" x14ac:dyDescent="0.45"/>
    <row r="1231" s="5" customFormat="1" x14ac:dyDescent="0.45"/>
    <row r="1232" s="5" customFormat="1" x14ac:dyDescent="0.45"/>
    <row r="1233" s="5" customFormat="1" x14ac:dyDescent="0.45"/>
    <row r="1234" s="5" customFormat="1" x14ac:dyDescent="0.45"/>
    <row r="1235" s="5" customFormat="1" x14ac:dyDescent="0.45"/>
    <row r="1236" s="5" customFormat="1" x14ac:dyDescent="0.45"/>
    <row r="1237" s="5" customFormat="1" x14ac:dyDescent="0.45"/>
    <row r="1238" s="5" customFormat="1" x14ac:dyDescent="0.45"/>
    <row r="1239" s="5" customFormat="1" x14ac:dyDescent="0.45"/>
    <row r="1240" s="5" customFormat="1" x14ac:dyDescent="0.45"/>
    <row r="1241" s="5" customFormat="1" x14ac:dyDescent="0.45"/>
    <row r="1242" s="5" customFormat="1" x14ac:dyDescent="0.45"/>
    <row r="1243" s="5" customFormat="1" x14ac:dyDescent="0.45"/>
    <row r="1244" s="5" customFormat="1" x14ac:dyDescent="0.45"/>
    <row r="1245" s="5" customFormat="1" x14ac:dyDescent="0.45"/>
    <row r="1246" s="5" customFormat="1" x14ac:dyDescent="0.45"/>
    <row r="1247" s="5" customFormat="1" x14ac:dyDescent="0.45"/>
    <row r="1248" s="5" customFormat="1" x14ac:dyDescent="0.45"/>
    <row r="1249" s="5" customFormat="1" x14ac:dyDescent="0.45"/>
    <row r="1250" s="5" customFormat="1" x14ac:dyDescent="0.45"/>
    <row r="1251" s="5" customFormat="1" x14ac:dyDescent="0.45"/>
    <row r="1252" s="5" customFormat="1" x14ac:dyDescent="0.45"/>
    <row r="1253" s="5" customFormat="1" x14ac:dyDescent="0.45"/>
    <row r="1254" s="5" customFormat="1" x14ac:dyDescent="0.45"/>
    <row r="1255" s="5" customFormat="1" x14ac:dyDescent="0.45"/>
    <row r="1256" s="5" customFormat="1" x14ac:dyDescent="0.45"/>
    <row r="1257" s="5" customFormat="1" x14ac:dyDescent="0.45"/>
    <row r="1258" s="5" customFormat="1" x14ac:dyDescent="0.45"/>
    <row r="1259" s="5" customFormat="1" x14ac:dyDescent="0.45"/>
    <row r="1260" s="5" customFormat="1" x14ac:dyDescent="0.45"/>
    <row r="1261" s="5" customFormat="1" x14ac:dyDescent="0.45"/>
    <row r="1262" s="5" customFormat="1" x14ac:dyDescent="0.45"/>
    <row r="1263" s="5" customFormat="1" x14ac:dyDescent="0.45"/>
    <row r="1264" s="5" customFormat="1" x14ac:dyDescent="0.45"/>
    <row r="1265" s="5" customFormat="1" x14ac:dyDescent="0.45"/>
    <row r="1266" s="5" customFormat="1" x14ac:dyDescent="0.45"/>
    <row r="1267" s="5" customFormat="1" x14ac:dyDescent="0.45"/>
    <row r="1268" s="5" customFormat="1" x14ac:dyDescent="0.45"/>
    <row r="1269" s="5" customFormat="1" x14ac:dyDescent="0.45"/>
    <row r="1270" s="5" customFormat="1" x14ac:dyDescent="0.45"/>
    <row r="1271" s="5" customFormat="1" x14ac:dyDescent="0.45"/>
    <row r="1272" s="5" customFormat="1" x14ac:dyDescent="0.45"/>
    <row r="1273" s="5" customFormat="1" x14ac:dyDescent="0.45"/>
    <row r="1274" s="5" customFormat="1" x14ac:dyDescent="0.45"/>
    <row r="1275" s="5" customFormat="1" x14ac:dyDescent="0.45"/>
    <row r="1276" s="5" customFormat="1" x14ac:dyDescent="0.45"/>
    <row r="1277" s="5" customFormat="1" x14ac:dyDescent="0.45"/>
    <row r="1278" s="5" customFormat="1" x14ac:dyDescent="0.45"/>
    <row r="1279" s="5" customFormat="1" x14ac:dyDescent="0.45"/>
    <row r="1280" s="5" customFormat="1" x14ac:dyDescent="0.45"/>
    <row r="1281" s="5" customFormat="1" x14ac:dyDescent="0.45"/>
    <row r="1282" s="5" customFormat="1" x14ac:dyDescent="0.45"/>
    <row r="1283" s="5" customFormat="1" x14ac:dyDescent="0.45"/>
    <row r="1284" s="5" customFormat="1" x14ac:dyDescent="0.45"/>
    <row r="1285" s="5" customFormat="1" x14ac:dyDescent="0.45"/>
    <row r="1286" s="5" customFormat="1" x14ac:dyDescent="0.45"/>
    <row r="1287" s="5" customFormat="1" x14ac:dyDescent="0.45"/>
    <row r="1288" s="5" customFormat="1" x14ac:dyDescent="0.45"/>
    <row r="1289" s="5" customFormat="1" x14ac:dyDescent="0.45"/>
    <row r="1290" s="5" customFormat="1" x14ac:dyDescent="0.45"/>
    <row r="1291" s="5" customFormat="1" x14ac:dyDescent="0.45"/>
    <row r="1292" s="5" customFormat="1" x14ac:dyDescent="0.45"/>
    <row r="1293" s="5" customFormat="1" x14ac:dyDescent="0.45"/>
    <row r="1294" s="5" customFormat="1" x14ac:dyDescent="0.45"/>
    <row r="1295" s="5" customFormat="1" x14ac:dyDescent="0.45"/>
    <row r="1296" s="5" customFormat="1" x14ac:dyDescent="0.45"/>
    <row r="1297" s="5" customFormat="1" x14ac:dyDescent="0.45"/>
    <row r="1298" s="5" customFormat="1" x14ac:dyDescent="0.45"/>
    <row r="1299" s="5" customFormat="1" x14ac:dyDescent="0.45"/>
    <row r="1300" s="5" customFormat="1" x14ac:dyDescent="0.45"/>
    <row r="1301" s="5" customFormat="1" x14ac:dyDescent="0.45"/>
    <row r="1302" s="5" customFormat="1" x14ac:dyDescent="0.45"/>
    <row r="1303" s="5" customFormat="1" x14ac:dyDescent="0.45"/>
    <row r="1304" s="5" customFormat="1" x14ac:dyDescent="0.45"/>
    <row r="1305" s="5" customFormat="1" x14ac:dyDescent="0.45"/>
    <row r="1306" s="5" customFormat="1" x14ac:dyDescent="0.45"/>
    <row r="1307" s="5" customFormat="1" x14ac:dyDescent="0.45"/>
    <row r="1308" s="5" customFormat="1" x14ac:dyDescent="0.45"/>
    <row r="1309" s="5" customFormat="1" x14ac:dyDescent="0.45"/>
    <row r="1310" s="5" customFormat="1" x14ac:dyDescent="0.45"/>
    <row r="1311" s="5" customFormat="1" x14ac:dyDescent="0.45"/>
    <row r="1312" s="5" customFormat="1" x14ac:dyDescent="0.45"/>
    <row r="1313" s="5" customFormat="1" x14ac:dyDescent="0.45"/>
    <row r="1314" s="5" customFormat="1" x14ac:dyDescent="0.45"/>
    <row r="1315" s="5" customFormat="1" x14ac:dyDescent="0.45"/>
    <row r="1316" s="5" customFormat="1" x14ac:dyDescent="0.45"/>
    <row r="1317" s="5" customFormat="1" x14ac:dyDescent="0.45"/>
    <row r="1318" s="5" customFormat="1" x14ac:dyDescent="0.45"/>
    <row r="1319" s="5" customFormat="1" x14ac:dyDescent="0.45"/>
    <row r="1320" s="5" customFormat="1" x14ac:dyDescent="0.45"/>
    <row r="1321" s="5" customFormat="1" x14ac:dyDescent="0.45"/>
    <row r="1322" s="5" customFormat="1" x14ac:dyDescent="0.45"/>
    <row r="1323" s="5" customFormat="1" x14ac:dyDescent="0.45"/>
    <row r="1324" s="5" customFormat="1" x14ac:dyDescent="0.45"/>
    <row r="1325" s="5" customFormat="1" x14ac:dyDescent="0.45"/>
    <row r="1326" s="5" customFormat="1" x14ac:dyDescent="0.45"/>
    <row r="1327" s="5" customFormat="1" x14ac:dyDescent="0.45"/>
    <row r="1328" s="5" customFormat="1" x14ac:dyDescent="0.45"/>
    <row r="1329" s="5" customFormat="1" x14ac:dyDescent="0.45"/>
    <row r="1330" s="5" customFormat="1" x14ac:dyDescent="0.45"/>
    <row r="1331" s="5" customFormat="1" x14ac:dyDescent="0.45"/>
    <row r="1332" s="5" customFormat="1" x14ac:dyDescent="0.45"/>
    <row r="1333" s="5" customFormat="1" x14ac:dyDescent="0.45"/>
    <row r="1334" s="5" customFormat="1" x14ac:dyDescent="0.45"/>
    <row r="1335" s="5" customFormat="1" x14ac:dyDescent="0.45"/>
    <row r="1336" s="5" customFormat="1" x14ac:dyDescent="0.45"/>
    <row r="1337" s="5" customFormat="1" x14ac:dyDescent="0.45"/>
    <row r="1338" s="5" customFormat="1" x14ac:dyDescent="0.45"/>
    <row r="1339" s="5" customFormat="1" x14ac:dyDescent="0.45"/>
    <row r="1340" s="5" customFormat="1" x14ac:dyDescent="0.45"/>
    <row r="1341" s="5" customFormat="1" x14ac:dyDescent="0.45"/>
    <row r="1342" s="5" customFormat="1" x14ac:dyDescent="0.45"/>
    <row r="1343" s="5" customFormat="1" x14ac:dyDescent="0.45"/>
    <row r="1344" s="5" customFormat="1" x14ac:dyDescent="0.45"/>
    <row r="1345" s="5" customFormat="1" x14ac:dyDescent="0.45"/>
    <row r="1346" s="5" customFormat="1" x14ac:dyDescent="0.45"/>
    <row r="1347" s="5" customFormat="1" x14ac:dyDescent="0.45"/>
    <row r="1348" s="5" customFormat="1" x14ac:dyDescent="0.45"/>
    <row r="1349" s="5" customFormat="1" x14ac:dyDescent="0.45"/>
    <row r="1350" s="5" customFormat="1" x14ac:dyDescent="0.45"/>
    <row r="1351" s="5" customFormat="1" x14ac:dyDescent="0.45"/>
    <row r="1352" s="5" customFormat="1" x14ac:dyDescent="0.45"/>
    <row r="1353" s="5" customFormat="1" x14ac:dyDescent="0.45"/>
    <row r="1354" s="5" customFormat="1" x14ac:dyDescent="0.45"/>
    <row r="1355" s="5" customFormat="1" x14ac:dyDescent="0.45"/>
    <row r="1356" s="5" customFormat="1" x14ac:dyDescent="0.45"/>
    <row r="1357" s="5" customFormat="1" x14ac:dyDescent="0.45"/>
    <row r="1358" s="5" customFormat="1" x14ac:dyDescent="0.45"/>
    <row r="1359" s="5" customFormat="1" x14ac:dyDescent="0.45"/>
    <row r="1360" s="5" customFormat="1" x14ac:dyDescent="0.45"/>
    <row r="1361" s="5" customFormat="1" x14ac:dyDescent="0.45"/>
    <row r="1362" s="5" customFormat="1" x14ac:dyDescent="0.45"/>
    <row r="1363" s="5" customFormat="1" x14ac:dyDescent="0.45"/>
    <row r="1364" s="5" customFormat="1" x14ac:dyDescent="0.45"/>
    <row r="1365" s="5" customFormat="1" x14ac:dyDescent="0.45"/>
    <row r="1366" s="5" customFormat="1" x14ac:dyDescent="0.45"/>
    <row r="1367" s="5" customFormat="1" x14ac:dyDescent="0.45"/>
    <row r="1368" s="5" customFormat="1" x14ac:dyDescent="0.45"/>
    <row r="1369" s="5" customFormat="1" x14ac:dyDescent="0.45"/>
    <row r="1370" s="5" customFormat="1" x14ac:dyDescent="0.45"/>
    <row r="1371" s="5" customFormat="1" x14ac:dyDescent="0.45"/>
    <row r="1372" s="5" customFormat="1" x14ac:dyDescent="0.45"/>
    <row r="1373" s="5" customFormat="1" x14ac:dyDescent="0.45"/>
    <row r="1374" s="5" customFormat="1" x14ac:dyDescent="0.45"/>
    <row r="1375" s="5" customFormat="1" x14ac:dyDescent="0.45"/>
    <row r="1376" s="5" customFormat="1" x14ac:dyDescent="0.45"/>
    <row r="1377" s="5" customFormat="1" x14ac:dyDescent="0.45"/>
    <row r="1378" s="5" customFormat="1" x14ac:dyDescent="0.45"/>
    <row r="1379" s="5" customFormat="1" x14ac:dyDescent="0.45"/>
    <row r="1380" s="5" customFormat="1" x14ac:dyDescent="0.45"/>
    <row r="1381" s="5" customFormat="1" x14ac:dyDescent="0.45"/>
    <row r="1382" s="5" customFormat="1" x14ac:dyDescent="0.45"/>
    <row r="1383" s="5" customFormat="1" x14ac:dyDescent="0.45"/>
    <row r="1384" s="5" customFormat="1" x14ac:dyDescent="0.45"/>
    <row r="1385" s="5" customFormat="1" x14ac:dyDescent="0.45"/>
    <row r="1386" s="5" customFormat="1" x14ac:dyDescent="0.45"/>
    <row r="1387" s="5" customFormat="1" x14ac:dyDescent="0.45"/>
    <row r="1388" s="5" customFormat="1" x14ac:dyDescent="0.45"/>
    <row r="1389" s="5" customFormat="1" x14ac:dyDescent="0.45"/>
    <row r="1390" s="5" customFormat="1" x14ac:dyDescent="0.45"/>
    <row r="1391" s="5" customFormat="1" x14ac:dyDescent="0.45"/>
    <row r="1392" s="5" customFormat="1" x14ac:dyDescent="0.45"/>
    <row r="1393" s="5" customFormat="1" x14ac:dyDescent="0.45"/>
    <row r="1394" s="5" customFormat="1" x14ac:dyDescent="0.45"/>
    <row r="1395" s="5" customFormat="1" x14ac:dyDescent="0.45"/>
    <row r="1396" s="5" customFormat="1" x14ac:dyDescent="0.45"/>
    <row r="1397" s="5" customFormat="1" x14ac:dyDescent="0.45"/>
    <row r="1398" s="5" customFormat="1" x14ac:dyDescent="0.45"/>
    <row r="1399" s="5" customFormat="1" x14ac:dyDescent="0.45"/>
    <row r="1400" s="5" customFormat="1" x14ac:dyDescent="0.45"/>
    <row r="1401" s="5" customFormat="1" x14ac:dyDescent="0.45"/>
    <row r="1402" s="5" customFormat="1" x14ac:dyDescent="0.45"/>
    <row r="1403" s="5" customFormat="1" x14ac:dyDescent="0.45"/>
    <row r="1404" s="5" customFormat="1" x14ac:dyDescent="0.45"/>
    <row r="1405" s="5" customFormat="1" x14ac:dyDescent="0.45"/>
    <row r="1406" s="5" customFormat="1" x14ac:dyDescent="0.45"/>
    <row r="1407" s="5" customFormat="1" x14ac:dyDescent="0.45"/>
    <row r="1408" s="5" customFormat="1" x14ac:dyDescent="0.45"/>
    <row r="1409" s="5" customFormat="1" x14ac:dyDescent="0.45"/>
    <row r="1410" s="5" customFormat="1" x14ac:dyDescent="0.45"/>
    <row r="1411" s="5" customFormat="1" x14ac:dyDescent="0.45"/>
    <row r="1412" s="5" customFormat="1" x14ac:dyDescent="0.45"/>
    <row r="1413" s="5" customFormat="1" x14ac:dyDescent="0.45"/>
    <row r="1414" s="5" customFormat="1" x14ac:dyDescent="0.45"/>
    <row r="1415" s="5" customFormat="1" x14ac:dyDescent="0.45"/>
    <row r="1416" s="5" customFormat="1" x14ac:dyDescent="0.45"/>
    <row r="1417" s="5" customFormat="1" x14ac:dyDescent="0.45"/>
    <row r="1418" s="5" customFormat="1" x14ac:dyDescent="0.45"/>
    <row r="1419" s="5" customFormat="1" x14ac:dyDescent="0.45"/>
    <row r="1420" s="5" customFormat="1" x14ac:dyDescent="0.45"/>
    <row r="1421" s="5" customFormat="1" x14ac:dyDescent="0.45"/>
    <row r="1422" s="5" customFormat="1" x14ac:dyDescent="0.45"/>
    <row r="1423" s="5" customFormat="1" x14ac:dyDescent="0.45"/>
    <row r="1424" s="5" customFormat="1" x14ac:dyDescent="0.45"/>
    <row r="1425" s="5" customFormat="1" x14ac:dyDescent="0.45"/>
    <row r="1426" s="5" customFormat="1" x14ac:dyDescent="0.45"/>
    <row r="1427" s="5" customFormat="1" x14ac:dyDescent="0.45"/>
    <row r="1428" s="5" customFormat="1" x14ac:dyDescent="0.45"/>
    <row r="1429" s="5" customFormat="1" x14ac:dyDescent="0.45"/>
    <row r="1430" s="5" customFormat="1" x14ac:dyDescent="0.45"/>
    <row r="1431" s="5" customFormat="1" x14ac:dyDescent="0.45"/>
    <row r="1432" s="5" customFormat="1" x14ac:dyDescent="0.45"/>
    <row r="1433" s="5" customFormat="1" x14ac:dyDescent="0.45"/>
    <row r="1434" s="5" customFormat="1" x14ac:dyDescent="0.45"/>
    <row r="1435" s="5" customFormat="1" x14ac:dyDescent="0.45"/>
    <row r="1436" s="5" customFormat="1" x14ac:dyDescent="0.45"/>
    <row r="1437" s="5" customFormat="1" x14ac:dyDescent="0.45"/>
    <row r="1438" s="5" customFormat="1" x14ac:dyDescent="0.45"/>
    <row r="1439" s="5" customFormat="1" x14ac:dyDescent="0.45"/>
    <row r="1440" s="5" customFormat="1" x14ac:dyDescent="0.45"/>
    <row r="1441" s="5" customFormat="1" x14ac:dyDescent="0.45"/>
  </sheetData>
  <phoneticPr fontId="1"/>
  <pageMargins left="0.7" right="0.7" top="0.75" bottom="0.75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theme="4" tint="0.59999389629810485"/>
    <pageSetUpPr fitToPage="1"/>
  </sheetPr>
  <dimension ref="A1:N500"/>
  <sheetViews>
    <sheetView tabSelected="1" zoomScale="70" zoomScaleNormal="70" workbookViewId="0">
      <pane xSplit="4" ySplit="5" topLeftCell="E173" activePane="bottomRight" state="frozen"/>
      <selection activeCell="C12" sqref="C12"/>
      <selection pane="topRight" activeCell="C12" sqref="C12"/>
      <selection pane="bottomLeft" activeCell="C12" sqref="C12"/>
      <selection pane="bottomRight" activeCell="K207" sqref="K207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6.5976562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23.3984375" customWidth="1"/>
    <col min="14" max="14" width="38" bestFit="1" customWidth="1"/>
    <col min="16" max="16" width="10.59765625" bestFit="1" customWidth="1"/>
  </cols>
  <sheetData>
    <row r="1" spans="1:14" x14ac:dyDescent="0.45">
      <c r="A1" t="s">
        <v>38</v>
      </c>
      <c r="C1" s="51">
        <f>WOL!D1</f>
        <v>44841.006944444445</v>
      </c>
      <c r="D1" s="10" t="s">
        <v>190</v>
      </c>
      <c r="E1" s="57">
        <f>C1-12*60*60/3600/24</f>
        <v>44840.506944444445</v>
      </c>
      <c r="L1" s="11" t="s">
        <v>39</v>
      </c>
    </row>
    <row r="2" spans="1:14" x14ac:dyDescent="0.45">
      <c r="A2" t="s">
        <v>146</v>
      </c>
      <c r="C2" s="50">
        <f>WOL!D2</f>
        <v>44853.979166666664</v>
      </c>
      <c r="D2" s="10" t="s">
        <v>191</v>
      </c>
      <c r="E2" s="57">
        <f>C2+(240+120+300)/3600/24</f>
        <v>44853.986805555556</v>
      </c>
      <c r="F2" t="s">
        <v>192</v>
      </c>
      <c r="G2" s="58">
        <f>C2-100/3600/24</f>
        <v>44853.978009259255</v>
      </c>
      <c r="L2" s="11"/>
    </row>
    <row r="3" spans="1:14" x14ac:dyDescent="0.45">
      <c r="C3" s="49"/>
      <c r="L3" s="11"/>
    </row>
    <row r="4" spans="1:14" x14ac:dyDescent="0.45">
      <c r="A4" s="77" t="s">
        <v>40</v>
      </c>
      <c r="B4" s="77"/>
      <c r="C4" s="77" t="s">
        <v>41</v>
      </c>
      <c r="D4" s="77"/>
      <c r="L4" s="11">
        <f>+SUM(L6:L85)</f>
        <v>1933</v>
      </c>
    </row>
    <row r="5" spans="1:14" x14ac:dyDescent="0.45">
      <c r="A5" s="12" t="s">
        <v>42</v>
      </c>
      <c r="B5" s="12" t="s">
        <v>43</v>
      </c>
      <c r="C5" s="12" t="s">
        <v>42</v>
      </c>
      <c r="D5" s="12" t="s">
        <v>43</v>
      </c>
      <c r="E5" s="12" t="s">
        <v>44</v>
      </c>
      <c r="F5" s="12" t="s">
        <v>45</v>
      </c>
      <c r="G5" s="12" t="s">
        <v>46</v>
      </c>
      <c r="H5" s="12" t="s">
        <v>15</v>
      </c>
      <c r="I5" s="12"/>
      <c r="L5" s="11" t="s">
        <v>47</v>
      </c>
      <c r="M5" s="42" t="s">
        <v>196</v>
      </c>
      <c r="N5" t="s">
        <v>47</v>
      </c>
    </row>
    <row r="6" spans="1:14" x14ac:dyDescent="0.45">
      <c r="C6" s="13">
        <v>44841.006944444445</v>
      </c>
      <c r="D6" s="14">
        <f>C6+H6/3600/24</f>
        <v>44841.013622685183</v>
      </c>
      <c r="E6" s="2"/>
      <c r="F6" s="2" t="s">
        <v>130</v>
      </c>
      <c r="G6" s="24" t="s">
        <v>33</v>
      </c>
      <c r="H6" s="2">
        <f>VLOOKUP(G6,List!B:C,2,0)</f>
        <v>577</v>
      </c>
      <c r="I6" s="2"/>
      <c r="K6" s="2" t="str">
        <f>VLOOKUP(G6,List!B:E,4,0)</f>
        <v>dcsm-EF_BUS_MONI_ON</v>
      </c>
      <c r="L6" s="2">
        <f>VLOOKUP(G6,List!B:G,6,0)</f>
        <v>20</v>
      </c>
      <c r="M6" s="14">
        <f t="shared" ref="M6:M69" si="0">C6-317/3600/24</f>
        <v>44841.003275462965</v>
      </c>
      <c r="N6" t="str">
        <f t="shared" ref="N6:N16" si="1">+"0000    CALL "&amp;K6&amp;" -Run"</f>
        <v>0000    CALL dcsm-EF_BUS_MONI_ON -Run</v>
      </c>
    </row>
    <row r="7" spans="1:14" x14ac:dyDescent="0.45">
      <c r="C7" s="13">
        <f>D6</f>
        <v>44841.013622685183</v>
      </c>
      <c r="D7" s="14">
        <f>C7+H7/3600/24</f>
        <v>44841.019513888888</v>
      </c>
      <c r="E7" s="2"/>
      <c r="F7" s="2" t="s">
        <v>10</v>
      </c>
      <c r="G7" t="s">
        <v>34</v>
      </c>
      <c r="H7" s="2">
        <f>VLOOKUP(G7,List!B:C,2,0)</f>
        <v>509</v>
      </c>
      <c r="I7" s="2"/>
      <c r="K7" s="2" t="str">
        <f>VLOOKUP(G7,List!B:E,4,0)</f>
        <v>dcsm-EF_MDP_ON</v>
      </c>
      <c r="L7" s="2">
        <f>VLOOKUP(G7,List!B:G,6,0)</f>
        <v>11</v>
      </c>
      <c r="M7" s="14">
        <f t="shared" si="0"/>
        <v>44841.009953703702</v>
      </c>
      <c r="N7" t="str">
        <f t="shared" si="1"/>
        <v>0000    CALL dcsm-EF_MDP_ON -Run</v>
      </c>
    </row>
    <row r="8" spans="1:14" x14ac:dyDescent="0.45">
      <c r="C8" s="13">
        <f t="shared" ref="C8:C16" si="2">D7</f>
        <v>44841.019513888888</v>
      </c>
      <c r="D8" s="14">
        <f t="shared" ref="D8:D22" si="3">C8+H8/3600/24</f>
        <v>44841.02</v>
      </c>
      <c r="E8" s="2"/>
      <c r="F8" s="2"/>
      <c r="G8" s="2" t="s">
        <v>18</v>
      </c>
      <c r="H8" s="2">
        <f>VLOOKUP(G8,List!B:C,2,0)</f>
        <v>42</v>
      </c>
      <c r="I8" s="2"/>
      <c r="K8" s="2" t="str">
        <f>VLOOKUP(G8,List!B:E,4,0)</f>
        <v>dcsm-EF_MDP_CRUISE_SET</v>
      </c>
      <c r="L8" s="2">
        <f>VLOOKUP(G8,List!B:G,6,0)</f>
        <v>2</v>
      </c>
      <c r="M8" s="14">
        <f t="shared" si="0"/>
        <v>44841.015844907408</v>
      </c>
      <c r="N8" t="str">
        <f t="shared" si="1"/>
        <v>0000    CALL dcsm-EF_MDP_CRUISE_SET -Run</v>
      </c>
    </row>
    <row r="9" spans="1:14" x14ac:dyDescent="0.45">
      <c r="C9" s="13">
        <f t="shared" si="2"/>
        <v>44841.02</v>
      </c>
      <c r="D9" s="14">
        <f t="shared" si="3"/>
        <v>44841.020486111105</v>
      </c>
      <c r="E9" s="2"/>
      <c r="F9" s="15" t="s">
        <v>13</v>
      </c>
      <c r="G9" s="15" t="s">
        <v>14</v>
      </c>
      <c r="H9" s="2">
        <f>VLOOKUP(G9,List!B:C,2,0)</f>
        <v>42</v>
      </c>
      <c r="I9" s="2"/>
      <c r="K9" s="2" t="str">
        <f>VLOOKUP(G9,List!B:E,4,0)</f>
        <v>dcsm-EF_BUS_TLM_MODE_10</v>
      </c>
      <c r="L9" s="2">
        <f>VLOOKUP(G9,List!B:G,6,0)</f>
        <v>2</v>
      </c>
      <c r="M9" s="14">
        <f t="shared" si="0"/>
        <v>44841.016331018516</v>
      </c>
      <c r="N9" t="str">
        <f t="shared" si="1"/>
        <v>0000    CALL dcsm-EF_BUS_TLM_MODE_10 -Run</v>
      </c>
    </row>
    <row r="10" spans="1:14" x14ac:dyDescent="0.45">
      <c r="C10" s="13">
        <f t="shared" si="2"/>
        <v>44841.020486111105</v>
      </c>
      <c r="D10" s="14">
        <f t="shared" si="3"/>
        <v>44841.033124999994</v>
      </c>
      <c r="E10" s="2"/>
      <c r="F10" s="70" t="s">
        <v>368</v>
      </c>
      <c r="G10" s="15" t="s">
        <v>324</v>
      </c>
      <c r="H10" s="2">
        <f>VLOOKUP(G10,List!B:C,2,0)</f>
        <v>1092</v>
      </c>
      <c r="I10" s="2"/>
      <c r="K10" s="2" t="str">
        <f>VLOOKUP(G10,List!B:E,4,0)</f>
        <v>dcsm-EF_MSA_ON_C</v>
      </c>
      <c r="L10" s="2">
        <f>VLOOKUP(G10,List!B:G,6,0)</f>
        <v>15</v>
      </c>
      <c r="M10" s="14">
        <f t="shared" si="0"/>
        <v>44841.016817129625</v>
      </c>
      <c r="N10" t="str">
        <f t="shared" si="1"/>
        <v>0000    CALL dcsm-EF_MSA_ON_C -Run</v>
      </c>
    </row>
    <row r="11" spans="1:14" x14ac:dyDescent="0.45">
      <c r="C11" s="13">
        <f t="shared" si="2"/>
        <v>44841.033124999994</v>
      </c>
      <c r="D11" s="14">
        <f t="shared" si="3"/>
        <v>44841.034050925919</v>
      </c>
      <c r="E11" s="2"/>
      <c r="F11" s="71"/>
      <c r="G11" s="15" t="s">
        <v>17</v>
      </c>
      <c r="H11" s="2">
        <f>VLOOKUP(G11,List!B:C,2,0)</f>
        <v>80</v>
      </c>
      <c r="I11" s="2"/>
      <c r="K11" s="2" t="str">
        <f>VLOOKUP(G11,List!B:E,4,0)</f>
        <v>dcsm-EF_PME_ON</v>
      </c>
      <c r="L11" s="2">
        <f>VLOOKUP(G11,List!B:G,6,0)</f>
        <v>2</v>
      </c>
      <c r="M11" s="14">
        <f t="shared" si="0"/>
        <v>44841.029456018514</v>
      </c>
      <c r="N11" t="str">
        <f t="shared" si="1"/>
        <v>0000    CALL dcsm-EF_PME_ON -Run</v>
      </c>
    </row>
    <row r="12" spans="1:14" x14ac:dyDescent="0.45">
      <c r="C12" s="13">
        <f t="shared" si="2"/>
        <v>44841.034050925919</v>
      </c>
      <c r="D12" s="14">
        <f t="shared" si="3"/>
        <v>44841.034212962957</v>
      </c>
      <c r="E12" s="2"/>
      <c r="F12" s="71"/>
      <c r="G12" s="15" t="s">
        <v>1</v>
      </c>
      <c r="H12" s="2">
        <f>VLOOKUP(G12,List!B:C,2,0)</f>
        <v>14</v>
      </c>
      <c r="I12" s="2"/>
      <c r="K12" s="2" t="str">
        <f>VLOOKUP(G12,List!B:E,4,0)</f>
        <v>dcsm-EF_MGF_ON</v>
      </c>
      <c r="L12" s="2">
        <f>VLOOKUP(G12,List!B:G,6,0)</f>
        <v>3</v>
      </c>
      <c r="M12" s="14">
        <f t="shared" si="0"/>
        <v>44841.030381944438</v>
      </c>
      <c r="N12" t="str">
        <f t="shared" si="1"/>
        <v>0000    CALL dcsm-EF_MGF_ON -Run</v>
      </c>
    </row>
    <row r="13" spans="1:14" x14ac:dyDescent="0.45">
      <c r="C13" s="13">
        <f t="shared" si="2"/>
        <v>44841.034212962957</v>
      </c>
      <c r="D13" s="14">
        <f t="shared" si="3"/>
        <v>44841.037592592584</v>
      </c>
      <c r="E13" s="2"/>
      <c r="F13" s="71"/>
      <c r="G13" s="15" t="s">
        <v>25</v>
      </c>
      <c r="H13" s="2">
        <f>VLOOKUP(G13,List!B:C,2,0)</f>
        <v>292</v>
      </c>
      <c r="I13" s="2"/>
      <c r="K13" s="2" t="str">
        <f>VLOOKUP(G13,List!B:E,4,0)</f>
        <v>dcsm-EF_MEA1_ON_SW</v>
      </c>
      <c r="L13" s="2">
        <f>VLOOKUP(G13,List!B:G,6,0)</f>
        <v>12</v>
      </c>
      <c r="M13" s="14">
        <f t="shared" si="0"/>
        <v>44841.030543981477</v>
      </c>
      <c r="N13" t="str">
        <f t="shared" si="1"/>
        <v>0000    CALL dcsm-EF_MEA1_ON_SW -Run</v>
      </c>
    </row>
    <row r="14" spans="1:14" x14ac:dyDescent="0.45">
      <c r="C14" s="13">
        <f>D13</f>
        <v>44841.037592592584</v>
      </c>
      <c r="D14" s="14">
        <f t="shared" si="3"/>
        <v>44841.044120370359</v>
      </c>
      <c r="E14" s="2"/>
      <c r="F14" s="71"/>
      <c r="G14" s="15" t="s">
        <v>377</v>
      </c>
      <c r="H14" s="2">
        <f>VLOOKUP(G14,List!B:C,2,0)</f>
        <v>564</v>
      </c>
      <c r="I14" s="2"/>
      <c r="K14" s="2" t="str">
        <f>VLOOKUP(G14,List!B:E,4,0)</f>
        <v>dcsm-EF_ENA_power_ON</v>
      </c>
      <c r="L14" s="2">
        <f>VLOOKUP(G14,List!B:G,6,0)</f>
        <v>7</v>
      </c>
      <c r="M14" s="14">
        <f t="shared" si="0"/>
        <v>44841.033923611103</v>
      </c>
      <c r="N14" t="str">
        <f t="shared" si="1"/>
        <v>0000    CALL dcsm-EF_ENA_power_ON -Run</v>
      </c>
    </row>
    <row r="15" spans="1:14" x14ac:dyDescent="0.45">
      <c r="C15" s="13">
        <f t="shared" si="2"/>
        <v>44841.044120370359</v>
      </c>
      <c r="D15" s="14">
        <f t="shared" si="3"/>
        <v>44841.050856481474</v>
      </c>
      <c r="E15" s="2"/>
      <c r="F15" s="71"/>
      <c r="G15" t="s">
        <v>426</v>
      </c>
      <c r="H15" s="2">
        <f>VLOOKUP(G15,List!B:C,2,0)</f>
        <v>582</v>
      </c>
      <c r="I15" s="2"/>
      <c r="K15" s="2" t="str">
        <f>VLOOKUP(G15,List!B:E,4,0)</f>
        <v>dcsm-EF_MIA_ON_ASIC_LDET_LEVEL40</v>
      </c>
      <c r="L15" s="2">
        <f>VLOOKUP(G15,List!B:G,6,0)</f>
        <v>11</v>
      </c>
      <c r="M15" s="14">
        <f t="shared" si="0"/>
        <v>44841.040451388879</v>
      </c>
      <c r="N15" t="str">
        <f t="shared" si="1"/>
        <v>0000    CALL dcsm-EF_MIA_ON_ASIC_LDET_LEVEL40 -Run</v>
      </c>
    </row>
    <row r="16" spans="1:14" x14ac:dyDescent="0.45">
      <c r="C16" s="13">
        <f t="shared" si="2"/>
        <v>44841.050856481474</v>
      </c>
      <c r="D16" s="14">
        <f t="shared" si="3"/>
        <v>44841.065092592587</v>
      </c>
      <c r="E16" s="2"/>
      <c r="F16" s="72"/>
      <c r="G16" s="15" t="s">
        <v>0</v>
      </c>
      <c r="H16" s="2">
        <f>VLOOKUP(G16,List!B:C,2,0)</f>
        <v>1230</v>
      </c>
      <c r="I16" s="2"/>
      <c r="K16" s="2" t="str">
        <f>VLOOKUP(G16,List!B:E,4,0)</f>
        <v>dcsm-EF_HEP_ON_START_for_TL</v>
      </c>
      <c r="L16" s="2">
        <f>VLOOKUP(G16,List!B:G,6,0)</f>
        <v>34</v>
      </c>
      <c r="M16" s="14">
        <f t="shared" si="0"/>
        <v>44841.047187499993</v>
      </c>
      <c r="N16" t="str">
        <f t="shared" si="1"/>
        <v>0000    CALL dcsm-EF_HEP_ON_START_for_TL -Run</v>
      </c>
    </row>
    <row r="17" spans="1:14" x14ac:dyDescent="0.45">
      <c r="C17" s="13">
        <f>D16</f>
        <v>44841.065092592587</v>
      </c>
      <c r="D17" s="14">
        <f t="shared" si="3"/>
        <v>44841.06821759259</v>
      </c>
      <c r="E17" s="24"/>
      <c r="F17" s="71" t="s">
        <v>2</v>
      </c>
      <c r="G17" s="26" t="s">
        <v>3</v>
      </c>
      <c r="H17" s="2">
        <f>VLOOKUP(G17,List!B:C,2,0)</f>
        <v>270</v>
      </c>
      <c r="I17" s="25"/>
      <c r="K17" s="2" t="str">
        <f>VLOOKUP(G17,List!B:E,4,0)</f>
        <v>dcsm-EF_HEPE_HV_ON_OBS_START</v>
      </c>
      <c r="L17" s="2">
        <f>VLOOKUP(G17,List!B:G,6,0)</f>
        <v>6</v>
      </c>
      <c r="M17" s="14">
        <f t="shared" si="0"/>
        <v>44841.061423611107</v>
      </c>
      <c r="N17" t="str">
        <f>+"0000    CALL "&amp;K17&amp;" -Run"</f>
        <v>0000    CALL dcsm-EF_HEPE_HV_ON_OBS_START -Run</v>
      </c>
    </row>
    <row r="18" spans="1:14" x14ac:dyDescent="0.45">
      <c r="C18" s="13">
        <f t="shared" ref="C18:C23" si="4">D17</f>
        <v>44841.06821759259</v>
      </c>
      <c r="D18" s="13">
        <f t="shared" si="3"/>
        <v>44841.072199074071</v>
      </c>
      <c r="E18" s="2"/>
      <c r="F18" s="71"/>
      <c r="G18" s="2" t="s">
        <v>364</v>
      </c>
      <c r="H18" s="2">
        <f>VLOOKUP(G18,List!B:C,2,0)</f>
        <v>344</v>
      </c>
      <c r="I18" s="25"/>
      <c r="K18" s="2" t="str">
        <f>VLOOKUP(G18,List!B:E,4,0)</f>
        <v>dcsm-EF_ENA_HV_ON_CNT</v>
      </c>
      <c r="L18" s="2">
        <f>VLOOKUP(G18,List!B:G,6,0)</f>
        <v>18</v>
      </c>
      <c r="M18" s="14">
        <f t="shared" si="0"/>
        <v>44841.06454861111</v>
      </c>
      <c r="N18" t="str">
        <f t="shared" ref="N18:N22" si="5">+"0000    CALL "&amp;K18&amp;" -Run"</f>
        <v>0000    CALL dcsm-EF_ENA_HV_ON_CNT -Run</v>
      </c>
    </row>
    <row r="19" spans="1:14" x14ac:dyDescent="0.45">
      <c r="C19" s="13">
        <f>D18</f>
        <v>44841.072199074071</v>
      </c>
      <c r="D19" s="13">
        <f t="shared" si="3"/>
        <v>44841.091898148145</v>
      </c>
      <c r="E19" s="2"/>
      <c r="F19" s="71"/>
      <c r="G19" s="2" t="s">
        <v>23</v>
      </c>
      <c r="H19" s="2">
        <f>VLOOKUP(G19,List!B:C,2,0)</f>
        <v>1702</v>
      </c>
      <c r="I19" s="25"/>
      <c r="K19" s="2" t="str">
        <f>VLOOKUP(G19,List!B:E,4,0)</f>
        <v>dcsm-EF_MEA1_HV_ON</v>
      </c>
      <c r="L19" s="2">
        <f>VLOOKUP(G19,List!B:G,6,0)</f>
        <v>27</v>
      </c>
      <c r="M19" s="14">
        <f t="shared" si="0"/>
        <v>44841.068530092591</v>
      </c>
      <c r="N19" t="str">
        <f t="shared" si="5"/>
        <v>0000    CALL dcsm-EF_MEA1_HV_ON -Run</v>
      </c>
    </row>
    <row r="20" spans="1:14" x14ac:dyDescent="0.45">
      <c r="C20" s="13">
        <f t="shared" ref="C20:C21" si="6">D19</f>
        <v>44841.091898148145</v>
      </c>
      <c r="D20" s="13">
        <f t="shared" si="3"/>
        <v>44841.110104166662</v>
      </c>
      <c r="E20" s="2"/>
      <c r="F20" s="71"/>
      <c r="G20" s="2" t="s">
        <v>312</v>
      </c>
      <c r="H20" s="2">
        <f>VLOOKUP(G20,List!B:C,2,0)</f>
        <v>1573</v>
      </c>
      <c r="I20" s="25"/>
      <c r="K20" s="2" t="str">
        <f>VLOOKUP(G20,List!B:E,4,0)</f>
        <v>dcsm-EF_MSA_HV_ON_1_MFB_Safe</v>
      </c>
      <c r="L20" s="2">
        <f>VLOOKUP(G20,List!B:G,6,0)</f>
        <v>108</v>
      </c>
      <c r="M20" s="14">
        <f t="shared" si="0"/>
        <v>44841.088229166664</v>
      </c>
      <c r="N20" t="str">
        <f t="shared" si="5"/>
        <v>0000    CALL dcsm-EF_MSA_HV_ON_1_MFB_Safe -Run</v>
      </c>
    </row>
    <row r="21" spans="1:14" x14ac:dyDescent="0.45">
      <c r="C21" s="13">
        <f t="shared" si="6"/>
        <v>44841.110104166662</v>
      </c>
      <c r="D21" s="13">
        <f t="shared" si="3"/>
        <v>44841.131631944438</v>
      </c>
      <c r="E21" s="2"/>
      <c r="F21" s="72"/>
      <c r="G21" s="2" t="s">
        <v>318</v>
      </c>
      <c r="H21" s="2">
        <f>VLOOKUP(G21,List!B:C,2,0)</f>
        <v>1860</v>
      </c>
      <c r="I21" s="25"/>
      <c r="K21" s="2" t="str">
        <f>VLOOKUP(G21,List!B:E,4,0)</f>
        <v>dcsm-EF_MSA_HV_ON_2_MFB_Safe</v>
      </c>
      <c r="L21" s="2">
        <f>VLOOKUP(G21,List!B:G,6,0)</f>
        <v>124</v>
      </c>
      <c r="M21" s="14">
        <f t="shared" si="0"/>
        <v>44841.106435185182</v>
      </c>
      <c r="N21" t="str">
        <f t="shared" si="5"/>
        <v>0000    CALL dcsm-EF_MSA_HV_ON_2_MFB_Safe -Run</v>
      </c>
    </row>
    <row r="22" spans="1:14" x14ac:dyDescent="0.45">
      <c r="C22" s="13">
        <f>D21</f>
        <v>44841.131631944438</v>
      </c>
      <c r="D22" s="13">
        <f t="shared" si="3"/>
        <v>44841.132118055546</v>
      </c>
      <c r="E22" s="2"/>
      <c r="F22" s="15" t="s">
        <v>11</v>
      </c>
      <c r="G22" s="15" t="s">
        <v>12</v>
      </c>
      <c r="H22" s="2">
        <f>VLOOKUP(G22,List!B:C,2,0)</f>
        <v>42</v>
      </c>
      <c r="I22" s="25"/>
      <c r="K22" s="2" t="str">
        <f>VLOOKUP(G22,List!B:E,4,0)</f>
        <v>dcsm-EF_BUS_TLM_MODE_5</v>
      </c>
      <c r="L22" s="2">
        <f>VLOOKUP(G22,List!B:G,6,0)</f>
        <v>2</v>
      </c>
      <c r="M22" s="14">
        <f t="shared" si="0"/>
        <v>44841.127962962957</v>
      </c>
      <c r="N22" t="str">
        <f t="shared" si="5"/>
        <v>0000    CALL dcsm-EF_BUS_TLM_MODE_5 -Run</v>
      </c>
    </row>
    <row r="23" spans="1:14" x14ac:dyDescent="0.45">
      <c r="C23" s="27">
        <f t="shared" si="4"/>
        <v>44841.132118055546</v>
      </c>
      <c r="D23" s="27">
        <f>C24</f>
        <v>44841.295254629644</v>
      </c>
      <c r="E23" s="28" t="s">
        <v>131</v>
      </c>
      <c r="F23" s="29"/>
      <c r="G23" s="29"/>
      <c r="H23" s="30">
        <f>(D23-C23)*3600*24</f>
        <v>14095.000002044253</v>
      </c>
      <c r="I23" s="29">
        <f>H23/3600</f>
        <v>3.9152777783456258</v>
      </c>
      <c r="L23" s="2">
        <v>0</v>
      </c>
      <c r="M23" s="14">
        <f t="shared" si="0"/>
        <v>44841.128449074065</v>
      </c>
      <c r="N23" t="str">
        <f>"0000    WAIT_SEC  "&amp;TEXT(H23,"#0")</f>
        <v>0000    WAIT_SEC  14095</v>
      </c>
    </row>
    <row r="24" spans="1:14" x14ac:dyDescent="0.45">
      <c r="C24" s="13">
        <f>D24-H24/3600/24</f>
        <v>44841.295254629644</v>
      </c>
      <c r="D24" s="13">
        <f>C25</f>
        <v>44841.295740740752</v>
      </c>
      <c r="E24" s="2"/>
      <c r="F24" s="15" t="s">
        <v>13</v>
      </c>
      <c r="G24" s="15" t="s">
        <v>14</v>
      </c>
      <c r="H24" s="2">
        <f>VLOOKUP(G24,List!B:C,2,0)</f>
        <v>42</v>
      </c>
      <c r="I24" s="25"/>
      <c r="K24" s="2" t="str">
        <f>VLOOKUP(G24,List!B:E,4,0)</f>
        <v>dcsm-EF_BUS_TLM_MODE_10</v>
      </c>
      <c r="L24" s="2">
        <f>VLOOKUP(G24,List!B:G,6,0)</f>
        <v>2</v>
      </c>
      <c r="M24" s="14">
        <f t="shared" si="0"/>
        <v>44841.291585648163</v>
      </c>
      <c r="N24" t="str">
        <f t="shared" ref="N24:N28" si="7">+"0000    CALL "&amp;K24&amp;" -Run"</f>
        <v>0000    CALL dcsm-EF_BUS_TLM_MODE_10 -Run</v>
      </c>
    </row>
    <row r="25" spans="1:14" x14ac:dyDescent="0.45">
      <c r="C25" s="13">
        <f>D25-H25/3600/24</f>
        <v>44841.295740740752</v>
      </c>
      <c r="D25" s="13">
        <f>C26</f>
        <v>44841.297939814824</v>
      </c>
      <c r="E25" s="2"/>
      <c r="F25" s="70" t="s">
        <v>4</v>
      </c>
      <c r="G25" s="15" t="s">
        <v>5</v>
      </c>
      <c r="H25" s="2">
        <f>VLOOKUP(G25,List!B:C,2,0)</f>
        <v>190</v>
      </c>
      <c r="I25" s="25"/>
      <c r="K25" s="2" t="str">
        <f>VLOOKUP(G25,List!B:E,4,0)</f>
        <v>dcsm-EF_HEPE_HV_OFF_OBS_OFF</v>
      </c>
      <c r="L25" s="2">
        <f>VLOOKUP(G25,List!B:G,6,0)</f>
        <v>5</v>
      </c>
      <c r="M25" s="14">
        <f t="shared" si="0"/>
        <v>44841.292071759271</v>
      </c>
      <c r="N25" t="str">
        <f t="shared" si="7"/>
        <v>0000    CALL dcsm-EF_HEPE_HV_OFF_OBS_OFF -Run</v>
      </c>
    </row>
    <row r="26" spans="1:14" x14ac:dyDescent="0.45">
      <c r="C26" s="13">
        <f t="shared" ref="C26:C28" si="8">D26-H26/3600/24</f>
        <v>44841.297939814824</v>
      </c>
      <c r="D26" s="13">
        <f>C27</f>
        <v>44841.300231481488</v>
      </c>
      <c r="E26" s="2"/>
      <c r="F26" s="71"/>
      <c r="G26" s="2" t="s">
        <v>259</v>
      </c>
      <c r="H26" s="2">
        <f>VLOOKUP(G26,List!B:C,2,0)</f>
        <v>198</v>
      </c>
      <c r="I26" s="25"/>
      <c r="K26" s="2" t="str">
        <f>VLOOKUP(G26,List!B:E,4,0)</f>
        <v>dcsm-EF_ENA_HV_OFF</v>
      </c>
      <c r="L26" s="2">
        <f>VLOOKUP(G26,List!B:G,6,0)</f>
        <v>4</v>
      </c>
      <c r="M26" s="14">
        <f t="shared" si="0"/>
        <v>44841.294270833343</v>
      </c>
      <c r="N26" t="str">
        <f t="shared" si="7"/>
        <v>0000    CALL dcsm-EF_ENA_HV_OFF -Run</v>
      </c>
    </row>
    <row r="27" spans="1:14" x14ac:dyDescent="0.45">
      <c r="C27" s="13">
        <f t="shared" si="8"/>
        <v>44841.300231481488</v>
      </c>
      <c r="D27" s="13">
        <f t="shared" ref="D27:D28" si="9">C28</f>
        <v>44841.302337962967</v>
      </c>
      <c r="E27" s="2"/>
      <c r="F27" s="71"/>
      <c r="G27" s="8" t="s">
        <v>30</v>
      </c>
      <c r="H27" s="2">
        <f>VLOOKUP(G27,List!B:C,2,0)</f>
        <v>182</v>
      </c>
      <c r="I27" s="25"/>
      <c r="K27" s="2" t="str">
        <f>VLOOKUP(G27,List!B:E,4,0)</f>
        <v>dcsm-EF_MEA1_HV_OFF</v>
      </c>
      <c r="L27" s="2">
        <f>VLOOKUP(G27,List!B:G,6,0)</f>
        <v>10</v>
      </c>
      <c r="M27" s="14">
        <f t="shared" si="0"/>
        <v>44841.296562500007</v>
      </c>
      <c r="N27" t="str">
        <f t="shared" si="7"/>
        <v>0000    CALL dcsm-EF_MEA1_HV_OFF -Run</v>
      </c>
    </row>
    <row r="28" spans="1:14" ht="18.600000000000001" thickBot="1" x14ac:dyDescent="0.5">
      <c r="C28" s="13">
        <f t="shared" si="8"/>
        <v>44841.302337962967</v>
      </c>
      <c r="D28" s="13">
        <f t="shared" si="9"/>
        <v>44841.311296296299</v>
      </c>
      <c r="E28" s="2"/>
      <c r="F28" s="73"/>
      <c r="G28" s="15" t="s">
        <v>309</v>
      </c>
      <c r="H28" s="2">
        <f>VLOOKUP(G28,List!B:C,2,0)</f>
        <v>774</v>
      </c>
      <c r="I28" s="25"/>
      <c r="K28" s="2" t="str">
        <f>VLOOKUP(G28,List!B:E,4,0)</f>
        <v>dcsm-EF_MSA_HV_OFF_VFB</v>
      </c>
      <c r="L28" s="2">
        <f>VLOOKUP(G28,List!B:G,6,0)</f>
        <v>25</v>
      </c>
      <c r="M28" s="14">
        <f t="shared" si="0"/>
        <v>44841.298668981486</v>
      </c>
      <c r="N28" t="str">
        <f t="shared" si="7"/>
        <v>0000    CALL dcsm-EF_MSA_HV_OFF_VFB -Run</v>
      </c>
    </row>
    <row r="29" spans="1:14" ht="18.600000000000001" thickBot="1" x14ac:dyDescent="0.5">
      <c r="A29" s="16"/>
      <c r="B29" s="17"/>
      <c r="C29" s="18">
        <v>44841.311296296299</v>
      </c>
      <c r="D29" s="18">
        <f>C29+H29/3600/24</f>
        <v>44841.325185185189</v>
      </c>
      <c r="E29" s="19" t="s">
        <v>205</v>
      </c>
      <c r="F29" s="20"/>
      <c r="G29" s="21">
        <f>(C30-D28)*24*3600</f>
        <v>1800.0000002095476</v>
      </c>
      <c r="H29" s="22">
        <v>1200</v>
      </c>
      <c r="I29" s="23"/>
      <c r="K29" s="2"/>
      <c r="L29" s="2">
        <v>0</v>
      </c>
      <c r="M29" s="14">
        <f t="shared" si="0"/>
        <v>44841.307627314818</v>
      </c>
      <c r="N29" t="str">
        <f>"0000    WAIT_SEC  "&amp;TEXT(G29,"#0")</f>
        <v>0000    WAIT_SEC  1800</v>
      </c>
    </row>
    <row r="30" spans="1:14" x14ac:dyDescent="0.45">
      <c r="C30" s="13">
        <f>D29+10/60/24</f>
        <v>44841.332129629634</v>
      </c>
      <c r="D30" s="14">
        <f t="shared" ref="D30:D35" si="10">C30+H30/3600/24</f>
        <v>44841.335254629637</v>
      </c>
      <c r="E30" s="24"/>
      <c r="F30" s="71" t="s">
        <v>2</v>
      </c>
      <c r="G30" s="26" t="s">
        <v>3</v>
      </c>
      <c r="H30" s="2">
        <f>VLOOKUP(G30,List!B:C,2,0)</f>
        <v>270</v>
      </c>
      <c r="I30" s="25"/>
      <c r="K30" s="2" t="str">
        <f>VLOOKUP(G30,List!B:E,4,0)</f>
        <v>dcsm-EF_HEPE_HV_ON_OBS_START</v>
      </c>
      <c r="L30" s="2">
        <f>VLOOKUP(G30,List!B:G,6,0)</f>
        <v>6</v>
      </c>
      <c r="M30" s="14">
        <f t="shared" si="0"/>
        <v>44841.328460648154</v>
      </c>
      <c r="N30" t="str">
        <f>+"0000    CALL "&amp;K30&amp;" -Run"</f>
        <v>0000    CALL dcsm-EF_HEPE_HV_ON_OBS_START -Run</v>
      </c>
    </row>
    <row r="31" spans="1:14" x14ac:dyDescent="0.45">
      <c r="C31" s="13">
        <f t="shared" ref="C31:C36" si="11">D30</f>
        <v>44841.335254629637</v>
      </c>
      <c r="D31" s="13">
        <f t="shared" si="10"/>
        <v>44841.339236111118</v>
      </c>
      <c r="E31" s="2"/>
      <c r="F31" s="71"/>
      <c r="G31" s="2" t="s">
        <v>364</v>
      </c>
      <c r="H31" s="2">
        <f>VLOOKUP(G31,List!B:C,2,0)</f>
        <v>344</v>
      </c>
      <c r="I31" s="25"/>
      <c r="K31" s="2" t="str">
        <f>VLOOKUP(G31,List!B:E,4,0)</f>
        <v>dcsm-EF_ENA_HV_ON_CNT</v>
      </c>
      <c r="L31" s="2">
        <f>VLOOKUP(G31,List!B:G,6,0)</f>
        <v>18</v>
      </c>
      <c r="M31" s="14">
        <f t="shared" si="0"/>
        <v>44841.331585648157</v>
      </c>
      <c r="N31" t="str">
        <f t="shared" ref="N31:N35" si="12">+"0000    CALL "&amp;K31&amp;" -Run"</f>
        <v>0000    CALL dcsm-EF_ENA_HV_ON_CNT -Run</v>
      </c>
    </row>
    <row r="32" spans="1:14" x14ac:dyDescent="0.45">
      <c r="C32" s="13">
        <f>D31</f>
        <v>44841.339236111118</v>
      </c>
      <c r="D32" s="13">
        <f t="shared" si="10"/>
        <v>44841.358935185192</v>
      </c>
      <c r="E32" s="2"/>
      <c r="F32" s="71"/>
      <c r="G32" s="2" t="s">
        <v>23</v>
      </c>
      <c r="H32" s="2">
        <f>VLOOKUP(G32,List!B:C,2,0)</f>
        <v>1702</v>
      </c>
      <c r="I32" s="25"/>
      <c r="K32" s="2" t="str">
        <f>VLOOKUP(G32,List!B:E,4,0)</f>
        <v>dcsm-EF_MEA1_HV_ON</v>
      </c>
      <c r="L32" s="2">
        <f>VLOOKUP(G32,List!B:G,6,0)</f>
        <v>27</v>
      </c>
      <c r="M32" s="14">
        <f t="shared" si="0"/>
        <v>44841.335567129638</v>
      </c>
      <c r="N32" t="str">
        <f t="shared" si="12"/>
        <v>0000    CALL dcsm-EF_MEA1_HV_ON -Run</v>
      </c>
    </row>
    <row r="33" spans="1:14" x14ac:dyDescent="0.45">
      <c r="C33" s="13">
        <f t="shared" ref="C33:C34" si="13">D32</f>
        <v>44841.358935185192</v>
      </c>
      <c r="D33" s="13">
        <f t="shared" si="10"/>
        <v>44841.377141203709</v>
      </c>
      <c r="E33" s="2"/>
      <c r="F33" s="71"/>
      <c r="G33" s="2" t="s">
        <v>312</v>
      </c>
      <c r="H33" s="2">
        <f>VLOOKUP(G33,List!B:C,2,0)</f>
        <v>1573</v>
      </c>
      <c r="I33" s="25"/>
      <c r="K33" s="2" t="str">
        <f>VLOOKUP(G33,List!B:E,4,0)</f>
        <v>dcsm-EF_MSA_HV_ON_1_MFB_Safe</v>
      </c>
      <c r="L33" s="2">
        <f>VLOOKUP(G33,List!B:G,6,0)</f>
        <v>108</v>
      </c>
      <c r="M33" s="14">
        <f t="shared" si="0"/>
        <v>44841.355266203711</v>
      </c>
      <c r="N33" t="str">
        <f t="shared" si="12"/>
        <v>0000    CALL dcsm-EF_MSA_HV_ON_1_MFB_Safe -Run</v>
      </c>
    </row>
    <row r="34" spans="1:14" x14ac:dyDescent="0.45">
      <c r="C34" s="13">
        <f t="shared" si="13"/>
        <v>44841.377141203709</v>
      </c>
      <c r="D34" s="13">
        <f t="shared" si="10"/>
        <v>44841.398668981485</v>
      </c>
      <c r="E34" s="2"/>
      <c r="F34" s="72"/>
      <c r="G34" s="2" t="s">
        <v>318</v>
      </c>
      <c r="H34" s="2">
        <f>VLOOKUP(G34,List!B:C,2,0)</f>
        <v>1860</v>
      </c>
      <c r="I34" s="25"/>
      <c r="K34" s="2" t="str">
        <f>VLOOKUP(G34,List!B:E,4,0)</f>
        <v>dcsm-EF_MSA_HV_ON_2_MFB_Safe</v>
      </c>
      <c r="L34" s="2">
        <f>VLOOKUP(G34,List!B:G,6,0)</f>
        <v>124</v>
      </c>
      <c r="M34" s="14">
        <f t="shared" si="0"/>
        <v>44841.373472222229</v>
      </c>
      <c r="N34" t="str">
        <f t="shared" si="12"/>
        <v>0000    CALL dcsm-EF_MSA_HV_ON_2_MFB_Safe -Run</v>
      </c>
    </row>
    <row r="35" spans="1:14" x14ac:dyDescent="0.45">
      <c r="C35" s="13">
        <f>D34</f>
        <v>44841.398668981485</v>
      </c>
      <c r="D35" s="13">
        <f t="shared" si="10"/>
        <v>44841.399155092593</v>
      </c>
      <c r="E35" s="2"/>
      <c r="F35" s="15" t="s">
        <v>11</v>
      </c>
      <c r="G35" s="15" t="s">
        <v>12</v>
      </c>
      <c r="H35" s="2">
        <f>VLOOKUP(G35,List!B:C,2,0)</f>
        <v>42</v>
      </c>
      <c r="I35" s="25"/>
      <c r="K35" s="2" t="str">
        <f>VLOOKUP(G35,List!B:E,4,0)</f>
        <v>dcsm-EF_BUS_TLM_MODE_5</v>
      </c>
      <c r="L35" s="2">
        <f>VLOOKUP(G35,List!B:G,6,0)</f>
        <v>2</v>
      </c>
      <c r="M35" s="14">
        <f t="shared" si="0"/>
        <v>44841.395000000004</v>
      </c>
      <c r="N35" t="str">
        <f t="shared" si="12"/>
        <v>0000    CALL dcsm-EF_BUS_TLM_MODE_5 -Run</v>
      </c>
    </row>
    <row r="36" spans="1:14" x14ac:dyDescent="0.45">
      <c r="C36" s="27">
        <f t="shared" si="11"/>
        <v>44841.399155092593</v>
      </c>
      <c r="D36" s="27">
        <f>C37</f>
        <v>44842.273912037046</v>
      </c>
      <c r="E36" s="28" t="s">
        <v>202</v>
      </c>
      <c r="F36" s="29"/>
      <c r="G36" s="29"/>
      <c r="H36" s="30">
        <f>(D36-C36)*3600*24</f>
        <v>75579.000000748783</v>
      </c>
      <c r="I36" s="29">
        <f>H36/3600</f>
        <v>20.994166666874662</v>
      </c>
      <c r="L36" s="2">
        <v>0</v>
      </c>
      <c r="M36" s="14">
        <f t="shared" si="0"/>
        <v>44841.395486111112</v>
      </c>
      <c r="N36" t="str">
        <f>"0000    WAIT_SEC  "&amp;TEXT(H36,"#0")</f>
        <v>0000    WAIT_SEC  75579</v>
      </c>
    </row>
    <row r="37" spans="1:14" x14ac:dyDescent="0.45">
      <c r="C37" s="13">
        <f>D37-H37/3600/24</f>
        <v>44842.273912037046</v>
      </c>
      <c r="D37" s="13">
        <f>C38</f>
        <v>44842.274398148154</v>
      </c>
      <c r="E37" s="2"/>
      <c r="F37" s="15" t="s">
        <v>13</v>
      </c>
      <c r="G37" s="15" t="s">
        <v>14</v>
      </c>
      <c r="H37" s="2">
        <f>VLOOKUP(G37,List!B:C,2,0)</f>
        <v>42</v>
      </c>
      <c r="I37" s="25"/>
      <c r="K37" s="2" t="str">
        <f>VLOOKUP(G37,List!B:E,4,0)</f>
        <v>dcsm-EF_BUS_TLM_MODE_10</v>
      </c>
      <c r="L37" s="2">
        <f>VLOOKUP(G37,List!B:G,6,0)</f>
        <v>2</v>
      </c>
      <c r="M37" s="14">
        <f t="shared" si="0"/>
        <v>44842.270243055566</v>
      </c>
      <c r="N37" t="str">
        <f t="shared" ref="N37:N41" si="14">+"0000    CALL "&amp;K37&amp;" -Run"</f>
        <v>0000    CALL dcsm-EF_BUS_TLM_MODE_10 -Run</v>
      </c>
    </row>
    <row r="38" spans="1:14" x14ac:dyDescent="0.45">
      <c r="C38" s="13">
        <f>D38-H38/3600/24</f>
        <v>44842.274398148154</v>
      </c>
      <c r="D38" s="13">
        <f>C39</f>
        <v>44842.276597222226</v>
      </c>
      <c r="E38" s="2"/>
      <c r="F38" s="70" t="s">
        <v>4</v>
      </c>
      <c r="G38" s="15" t="s">
        <v>5</v>
      </c>
      <c r="H38" s="2">
        <f>VLOOKUP(G38,List!B:C,2,0)</f>
        <v>190</v>
      </c>
      <c r="I38" s="25"/>
      <c r="K38" s="2" t="str">
        <f>VLOOKUP(G38,List!B:E,4,0)</f>
        <v>dcsm-EF_HEPE_HV_OFF_OBS_OFF</v>
      </c>
      <c r="L38" s="2">
        <f>VLOOKUP(G38,List!B:G,6,0)</f>
        <v>5</v>
      </c>
      <c r="M38" s="14">
        <f t="shared" si="0"/>
        <v>44842.270729166674</v>
      </c>
      <c r="N38" t="str">
        <f t="shared" si="14"/>
        <v>0000    CALL dcsm-EF_HEPE_HV_OFF_OBS_OFF -Run</v>
      </c>
    </row>
    <row r="39" spans="1:14" x14ac:dyDescent="0.45">
      <c r="C39" s="13">
        <f t="shared" ref="C39:C41" si="15">D39-H39/3600/24</f>
        <v>44842.276597222226</v>
      </c>
      <c r="D39" s="13">
        <f>C40</f>
        <v>44842.27888888889</v>
      </c>
      <c r="E39" s="2"/>
      <c r="F39" s="71"/>
      <c r="G39" s="2" t="s">
        <v>259</v>
      </c>
      <c r="H39" s="2">
        <f>VLOOKUP(G39,List!B:C,2,0)</f>
        <v>198</v>
      </c>
      <c r="I39" s="25"/>
      <c r="K39" s="2" t="str">
        <f>VLOOKUP(G39,List!B:E,4,0)</f>
        <v>dcsm-EF_ENA_HV_OFF</v>
      </c>
      <c r="L39" s="2">
        <f>VLOOKUP(G39,List!B:G,6,0)</f>
        <v>4</v>
      </c>
      <c r="M39" s="14">
        <f t="shared" si="0"/>
        <v>44842.272928240745</v>
      </c>
      <c r="N39" t="str">
        <f t="shared" si="14"/>
        <v>0000    CALL dcsm-EF_ENA_HV_OFF -Run</v>
      </c>
    </row>
    <row r="40" spans="1:14" x14ac:dyDescent="0.45">
      <c r="C40" s="13">
        <f t="shared" si="15"/>
        <v>44842.27888888889</v>
      </c>
      <c r="D40" s="13">
        <f t="shared" ref="D40:D41" si="16">C41</f>
        <v>44842.280995370369</v>
      </c>
      <c r="E40" s="2"/>
      <c r="F40" s="71"/>
      <c r="G40" s="8" t="s">
        <v>30</v>
      </c>
      <c r="H40" s="2">
        <f>VLOOKUP(G40,List!B:C,2,0)</f>
        <v>182</v>
      </c>
      <c r="I40" s="25"/>
      <c r="K40" s="2" t="str">
        <f>VLOOKUP(G40,List!B:E,4,0)</f>
        <v>dcsm-EF_MEA1_HV_OFF</v>
      </c>
      <c r="L40" s="2">
        <f>VLOOKUP(G40,List!B:G,6,0)</f>
        <v>10</v>
      </c>
      <c r="M40" s="14">
        <f t="shared" si="0"/>
        <v>44842.275219907409</v>
      </c>
      <c r="N40" t="str">
        <f t="shared" si="14"/>
        <v>0000    CALL dcsm-EF_MEA1_HV_OFF -Run</v>
      </c>
    </row>
    <row r="41" spans="1:14" ht="18.600000000000001" thickBot="1" x14ac:dyDescent="0.5">
      <c r="C41" s="13">
        <f t="shared" si="15"/>
        <v>44842.280995370369</v>
      </c>
      <c r="D41" s="13">
        <f t="shared" si="16"/>
        <v>44842.289953703701</v>
      </c>
      <c r="E41" s="2"/>
      <c r="F41" s="73"/>
      <c r="G41" s="15" t="s">
        <v>309</v>
      </c>
      <c r="H41" s="2">
        <f>VLOOKUP(G41,List!B:C,2,0)</f>
        <v>774</v>
      </c>
      <c r="I41" s="25"/>
      <c r="K41" s="2" t="str">
        <f>VLOOKUP(G41,List!B:E,4,0)</f>
        <v>dcsm-EF_MSA_HV_OFF_VFB</v>
      </c>
      <c r="L41" s="2">
        <f>VLOOKUP(G41,List!B:G,6,0)</f>
        <v>25</v>
      </c>
      <c r="M41" s="14">
        <f t="shared" si="0"/>
        <v>44842.277326388888</v>
      </c>
      <c r="N41" t="str">
        <f t="shared" si="14"/>
        <v>0000    CALL dcsm-EF_MSA_HV_OFF_VFB -Run</v>
      </c>
    </row>
    <row r="42" spans="1:14" ht="18.600000000000001" thickBot="1" x14ac:dyDescent="0.5">
      <c r="A42" s="16"/>
      <c r="B42" s="17"/>
      <c r="C42" s="18">
        <v>44842.289953703701</v>
      </c>
      <c r="D42" s="18">
        <f>C42+H42/3600/24</f>
        <v>44842.303842592592</v>
      </c>
      <c r="E42" s="19" t="s">
        <v>206</v>
      </c>
      <c r="F42" s="20"/>
      <c r="G42" s="21">
        <f>(C43-D41)*24*3600</f>
        <v>1800.0000002095476</v>
      </c>
      <c r="H42" s="22">
        <v>1200</v>
      </c>
      <c r="I42" s="23"/>
      <c r="K42" s="2"/>
      <c r="L42" s="2">
        <v>0</v>
      </c>
      <c r="M42" s="14">
        <f t="shared" si="0"/>
        <v>44842.28628472222</v>
      </c>
      <c r="N42" t="str">
        <f>"0000    WAIT_SEC  "&amp;TEXT(G42,"#0")</f>
        <v>0000    WAIT_SEC  1800</v>
      </c>
    </row>
    <row r="43" spans="1:14" x14ac:dyDescent="0.45">
      <c r="C43" s="13">
        <f>D42+10/60/24</f>
        <v>44842.310787037037</v>
      </c>
      <c r="D43" s="14">
        <f t="shared" ref="D43:D48" si="17">C43+H43/3600/24</f>
        <v>44842.31391203704</v>
      </c>
      <c r="E43" s="24"/>
      <c r="F43" s="71" t="s">
        <v>2</v>
      </c>
      <c r="G43" s="26" t="s">
        <v>3</v>
      </c>
      <c r="H43" s="2">
        <f>VLOOKUP(G43,List!B:C,2,0)</f>
        <v>270</v>
      </c>
      <c r="I43" s="25"/>
      <c r="K43" s="2" t="str">
        <f>VLOOKUP(G43,List!B:E,4,0)</f>
        <v>dcsm-EF_HEPE_HV_ON_OBS_START</v>
      </c>
      <c r="L43" s="2">
        <f>VLOOKUP(G43,List!B:G,6,0)</f>
        <v>6</v>
      </c>
      <c r="M43" s="14">
        <f t="shared" si="0"/>
        <v>44842.307118055556</v>
      </c>
      <c r="N43" t="str">
        <f>+"0000    CALL "&amp;K43&amp;" -Run"</f>
        <v>0000    CALL dcsm-EF_HEPE_HV_ON_OBS_START -Run</v>
      </c>
    </row>
    <row r="44" spans="1:14" x14ac:dyDescent="0.45">
      <c r="C44" s="13">
        <f t="shared" ref="C44:C49" si="18">D43</f>
        <v>44842.31391203704</v>
      </c>
      <c r="D44" s="13">
        <f t="shared" si="17"/>
        <v>44842.317893518521</v>
      </c>
      <c r="E44" s="2"/>
      <c r="F44" s="71"/>
      <c r="G44" s="2" t="s">
        <v>364</v>
      </c>
      <c r="H44" s="2">
        <f>VLOOKUP(G44,List!B:C,2,0)</f>
        <v>344</v>
      </c>
      <c r="I44" s="25"/>
      <c r="K44" s="2" t="str">
        <f>VLOOKUP(G44,List!B:E,4,0)</f>
        <v>dcsm-EF_ENA_HV_ON_CNT</v>
      </c>
      <c r="L44" s="2">
        <f>VLOOKUP(G44,List!B:G,6,0)</f>
        <v>18</v>
      </c>
      <c r="M44" s="14">
        <f t="shared" si="0"/>
        <v>44842.310243055559</v>
      </c>
      <c r="N44" t="str">
        <f t="shared" ref="N44:N48" si="19">+"0000    CALL "&amp;K44&amp;" -Run"</f>
        <v>0000    CALL dcsm-EF_ENA_HV_ON_CNT -Run</v>
      </c>
    </row>
    <row r="45" spans="1:14" x14ac:dyDescent="0.45">
      <c r="C45" s="13">
        <f>D44</f>
        <v>44842.317893518521</v>
      </c>
      <c r="D45" s="13">
        <f t="shared" si="17"/>
        <v>44842.337592592594</v>
      </c>
      <c r="E45" s="2"/>
      <c r="F45" s="71"/>
      <c r="G45" s="2" t="s">
        <v>23</v>
      </c>
      <c r="H45" s="2">
        <f>VLOOKUP(G45,List!B:C,2,0)</f>
        <v>1702</v>
      </c>
      <c r="I45" s="25"/>
      <c r="K45" s="2" t="str">
        <f>VLOOKUP(G45,List!B:E,4,0)</f>
        <v>dcsm-EF_MEA1_HV_ON</v>
      </c>
      <c r="L45" s="2">
        <f>VLOOKUP(G45,List!B:G,6,0)</f>
        <v>27</v>
      </c>
      <c r="M45" s="14">
        <f t="shared" si="0"/>
        <v>44842.31422453704</v>
      </c>
      <c r="N45" t="str">
        <f t="shared" si="19"/>
        <v>0000    CALL dcsm-EF_MEA1_HV_ON -Run</v>
      </c>
    </row>
    <row r="46" spans="1:14" x14ac:dyDescent="0.45">
      <c r="C46" s="13">
        <f t="shared" ref="C46:C47" si="20">D45</f>
        <v>44842.337592592594</v>
      </c>
      <c r="D46" s="13">
        <f t="shared" si="17"/>
        <v>44842.355798611112</v>
      </c>
      <c r="E46" s="2"/>
      <c r="F46" s="71"/>
      <c r="G46" s="2" t="s">
        <v>312</v>
      </c>
      <c r="H46" s="2">
        <f>VLOOKUP(G46,List!B:C,2,0)</f>
        <v>1573</v>
      </c>
      <c r="I46" s="25"/>
      <c r="K46" s="2" t="str">
        <f>VLOOKUP(G46,List!B:E,4,0)</f>
        <v>dcsm-EF_MSA_HV_ON_1_MFB_Safe</v>
      </c>
      <c r="L46" s="2">
        <f>VLOOKUP(G46,List!B:G,6,0)</f>
        <v>108</v>
      </c>
      <c r="M46" s="14">
        <f t="shared" si="0"/>
        <v>44842.333923611113</v>
      </c>
      <c r="N46" t="str">
        <f t="shared" si="19"/>
        <v>0000    CALL dcsm-EF_MSA_HV_ON_1_MFB_Safe -Run</v>
      </c>
    </row>
    <row r="47" spans="1:14" x14ac:dyDescent="0.45">
      <c r="C47" s="13">
        <f t="shared" si="20"/>
        <v>44842.355798611112</v>
      </c>
      <c r="D47" s="13">
        <f t="shared" si="17"/>
        <v>44842.377326388887</v>
      </c>
      <c r="E47" s="2"/>
      <c r="F47" s="72"/>
      <c r="G47" s="2" t="s">
        <v>318</v>
      </c>
      <c r="H47" s="2">
        <f>VLOOKUP(G47,List!B:C,2,0)</f>
        <v>1860</v>
      </c>
      <c r="I47" s="25"/>
      <c r="K47" s="2" t="str">
        <f>VLOOKUP(G47,List!B:E,4,0)</f>
        <v>dcsm-EF_MSA_HV_ON_2_MFB_Safe</v>
      </c>
      <c r="L47" s="2">
        <f>VLOOKUP(G47,List!B:G,6,0)</f>
        <v>124</v>
      </c>
      <c r="M47" s="14">
        <f t="shared" si="0"/>
        <v>44842.352129629631</v>
      </c>
      <c r="N47" t="str">
        <f t="shared" si="19"/>
        <v>0000    CALL dcsm-EF_MSA_HV_ON_2_MFB_Safe -Run</v>
      </c>
    </row>
    <row r="48" spans="1:14" x14ac:dyDescent="0.45">
      <c r="C48" s="13">
        <f>D47</f>
        <v>44842.377326388887</v>
      </c>
      <c r="D48" s="13">
        <f t="shared" si="17"/>
        <v>44842.377812499995</v>
      </c>
      <c r="E48" s="2"/>
      <c r="F48" s="15" t="s">
        <v>11</v>
      </c>
      <c r="G48" s="15" t="s">
        <v>12</v>
      </c>
      <c r="H48" s="2">
        <f>VLOOKUP(G48,List!B:C,2,0)</f>
        <v>42</v>
      </c>
      <c r="I48" s="25"/>
      <c r="K48" s="2" t="str">
        <f>VLOOKUP(G48,List!B:E,4,0)</f>
        <v>dcsm-EF_BUS_TLM_MODE_5</v>
      </c>
      <c r="L48" s="2">
        <f>VLOOKUP(G48,List!B:G,6,0)</f>
        <v>2</v>
      </c>
      <c r="M48" s="14">
        <f t="shared" si="0"/>
        <v>44842.373657407406</v>
      </c>
      <c r="N48" t="str">
        <f t="shared" si="19"/>
        <v>0000    CALL dcsm-EF_BUS_TLM_MODE_5 -Run</v>
      </c>
    </row>
    <row r="49" spans="1:14" x14ac:dyDescent="0.45">
      <c r="C49" s="27">
        <f t="shared" si="18"/>
        <v>44842.377812499995</v>
      </c>
      <c r="D49" s="27">
        <f>C50</f>
        <v>44843.261238425941</v>
      </c>
      <c r="E49" s="28" t="s">
        <v>203</v>
      </c>
      <c r="F49" s="29"/>
      <c r="G49" s="29"/>
      <c r="H49" s="30">
        <f>(D49-C49)*3600*24</f>
        <v>76328.000001702458</v>
      </c>
      <c r="I49" s="29">
        <f>H49/3600</f>
        <v>21.202222222695127</v>
      </c>
      <c r="L49" s="2">
        <v>0</v>
      </c>
      <c r="M49" s="14">
        <f t="shared" si="0"/>
        <v>44842.374143518515</v>
      </c>
      <c r="N49" t="str">
        <f>"0000    WAIT_SEC  "&amp;TEXT(H49,"#0")</f>
        <v>0000    WAIT_SEC  76328</v>
      </c>
    </row>
    <row r="50" spans="1:14" x14ac:dyDescent="0.45">
      <c r="C50" s="13">
        <f>D50-H50/3600/24</f>
        <v>44843.261238425941</v>
      </c>
      <c r="D50" s="13">
        <f>C51</f>
        <v>44843.261724537049</v>
      </c>
      <c r="E50" s="2"/>
      <c r="F50" s="15" t="s">
        <v>13</v>
      </c>
      <c r="G50" s="15" t="s">
        <v>14</v>
      </c>
      <c r="H50" s="2">
        <f>VLOOKUP(G50,List!B:C,2,0)</f>
        <v>42</v>
      </c>
      <c r="I50" s="25"/>
      <c r="K50" s="2" t="str">
        <f>VLOOKUP(G50,List!B:E,4,0)</f>
        <v>dcsm-EF_BUS_TLM_MODE_10</v>
      </c>
      <c r="L50" s="2">
        <f>VLOOKUP(G50,List!B:G,6,0)</f>
        <v>2</v>
      </c>
      <c r="M50" s="14">
        <f t="shared" si="0"/>
        <v>44843.25756944446</v>
      </c>
      <c r="N50" t="str">
        <f t="shared" ref="N50:N54" si="21">+"0000    CALL "&amp;K50&amp;" -Run"</f>
        <v>0000    CALL dcsm-EF_BUS_TLM_MODE_10 -Run</v>
      </c>
    </row>
    <row r="51" spans="1:14" x14ac:dyDescent="0.45">
      <c r="C51" s="13">
        <f>D51-H51/3600/24</f>
        <v>44843.261724537049</v>
      </c>
      <c r="D51" s="13">
        <f>C52</f>
        <v>44843.263923611121</v>
      </c>
      <c r="E51" s="2"/>
      <c r="F51" s="70" t="s">
        <v>4</v>
      </c>
      <c r="G51" s="15" t="s">
        <v>5</v>
      </c>
      <c r="H51" s="2">
        <f>VLOOKUP(G51,List!B:C,2,0)</f>
        <v>190</v>
      </c>
      <c r="I51" s="25"/>
      <c r="K51" s="2" t="str">
        <f>VLOOKUP(G51,List!B:E,4,0)</f>
        <v>dcsm-EF_HEPE_HV_OFF_OBS_OFF</v>
      </c>
      <c r="L51" s="2">
        <f>VLOOKUP(G51,List!B:G,6,0)</f>
        <v>5</v>
      </c>
      <c r="M51" s="14">
        <f t="shared" si="0"/>
        <v>44843.258055555569</v>
      </c>
      <c r="N51" t="str">
        <f t="shared" si="21"/>
        <v>0000    CALL dcsm-EF_HEPE_HV_OFF_OBS_OFF -Run</v>
      </c>
    </row>
    <row r="52" spans="1:14" x14ac:dyDescent="0.45">
      <c r="C52" s="13">
        <f t="shared" ref="C52:C54" si="22">D52-H52/3600/24</f>
        <v>44843.263923611121</v>
      </c>
      <c r="D52" s="13">
        <f>C53</f>
        <v>44843.266215277785</v>
      </c>
      <c r="E52" s="2"/>
      <c r="F52" s="71"/>
      <c r="G52" s="2" t="s">
        <v>259</v>
      </c>
      <c r="H52" s="2">
        <f>VLOOKUP(G52,List!B:C,2,0)</f>
        <v>198</v>
      </c>
      <c r="I52" s="25"/>
      <c r="K52" s="2" t="str">
        <f>VLOOKUP(G52,List!B:E,4,0)</f>
        <v>dcsm-EF_ENA_HV_OFF</v>
      </c>
      <c r="L52" s="2">
        <f>VLOOKUP(G52,List!B:G,6,0)</f>
        <v>4</v>
      </c>
      <c r="M52" s="14">
        <f t="shared" si="0"/>
        <v>44843.26025462964</v>
      </c>
      <c r="N52" t="str">
        <f t="shared" si="21"/>
        <v>0000    CALL dcsm-EF_ENA_HV_OFF -Run</v>
      </c>
    </row>
    <row r="53" spans="1:14" x14ac:dyDescent="0.45">
      <c r="C53" s="13">
        <f t="shared" si="22"/>
        <v>44843.266215277785</v>
      </c>
      <c r="D53" s="13">
        <f t="shared" ref="D53:D54" si="23">C54</f>
        <v>44843.268321759264</v>
      </c>
      <c r="E53" s="2"/>
      <c r="F53" s="71"/>
      <c r="G53" s="8" t="s">
        <v>30</v>
      </c>
      <c r="H53" s="2">
        <f>VLOOKUP(G53,List!B:C,2,0)</f>
        <v>182</v>
      </c>
      <c r="I53" s="25"/>
      <c r="K53" s="2" t="str">
        <f>VLOOKUP(G53,List!B:E,4,0)</f>
        <v>dcsm-EF_MEA1_HV_OFF</v>
      </c>
      <c r="L53" s="2">
        <f>VLOOKUP(G53,List!B:G,6,0)</f>
        <v>10</v>
      </c>
      <c r="M53" s="14">
        <f t="shared" si="0"/>
        <v>44843.262546296304</v>
      </c>
      <c r="N53" t="str">
        <f t="shared" si="21"/>
        <v>0000    CALL dcsm-EF_MEA1_HV_OFF -Run</v>
      </c>
    </row>
    <row r="54" spans="1:14" ht="18.600000000000001" thickBot="1" x14ac:dyDescent="0.5">
      <c r="C54" s="13">
        <f t="shared" si="22"/>
        <v>44843.268321759264</v>
      </c>
      <c r="D54" s="13">
        <f t="shared" si="23"/>
        <v>44843.277280092596</v>
      </c>
      <c r="E54" s="2"/>
      <c r="F54" s="73"/>
      <c r="G54" s="15" t="s">
        <v>309</v>
      </c>
      <c r="H54" s="2">
        <f>VLOOKUP(G54,List!B:C,2,0)</f>
        <v>774</v>
      </c>
      <c r="I54" s="25"/>
      <c r="K54" s="2" t="str">
        <f>VLOOKUP(G54,List!B:E,4,0)</f>
        <v>dcsm-EF_MSA_HV_OFF_VFB</v>
      </c>
      <c r="L54" s="2">
        <f>VLOOKUP(G54,List!B:G,6,0)</f>
        <v>25</v>
      </c>
      <c r="M54" s="14">
        <f t="shared" si="0"/>
        <v>44843.264652777783</v>
      </c>
      <c r="N54" t="str">
        <f t="shared" si="21"/>
        <v>0000    CALL dcsm-EF_MSA_HV_OFF_VFB -Run</v>
      </c>
    </row>
    <row r="55" spans="1:14" ht="18.600000000000001" thickBot="1" x14ac:dyDescent="0.5">
      <c r="A55" s="16"/>
      <c r="B55" s="17"/>
      <c r="C55" s="18">
        <v>44843.277280092596</v>
      </c>
      <c r="D55" s="18">
        <f>C55+H55/3600/24</f>
        <v>44843.291168981486</v>
      </c>
      <c r="E55" s="19" t="s">
        <v>207</v>
      </c>
      <c r="F55" s="20"/>
      <c r="G55" s="21">
        <f>(C56-D54)*24*3600</f>
        <v>1800.0000002095476</v>
      </c>
      <c r="H55" s="22">
        <v>1200</v>
      </c>
      <c r="I55" s="23"/>
      <c r="K55" s="2"/>
      <c r="L55" s="2">
        <v>0</v>
      </c>
      <c r="M55" s="14">
        <f t="shared" si="0"/>
        <v>44843.273611111115</v>
      </c>
      <c r="N55" t="str">
        <f>"0000    WAIT_SEC  "&amp;TEXT(G55,"#0")</f>
        <v>0000    WAIT_SEC  1800</v>
      </c>
    </row>
    <row r="56" spans="1:14" x14ac:dyDescent="0.45">
      <c r="C56" s="13">
        <f>D55+10/60/24</f>
        <v>44843.298113425932</v>
      </c>
      <c r="D56" s="14">
        <f t="shared" ref="D56:D61" si="24">C56+H56/3600/24</f>
        <v>44843.301238425935</v>
      </c>
      <c r="E56" s="24"/>
      <c r="F56" s="71" t="s">
        <v>2</v>
      </c>
      <c r="G56" s="26" t="s">
        <v>3</v>
      </c>
      <c r="H56" s="2">
        <f>VLOOKUP(G56,List!B:C,2,0)</f>
        <v>270</v>
      </c>
      <c r="I56" s="25"/>
      <c r="K56" s="2" t="str">
        <f>VLOOKUP(G56,List!B:E,4,0)</f>
        <v>dcsm-EF_HEPE_HV_ON_OBS_START</v>
      </c>
      <c r="L56" s="2">
        <f>VLOOKUP(G56,List!B:G,6,0)</f>
        <v>6</v>
      </c>
      <c r="M56" s="14">
        <f t="shared" si="0"/>
        <v>44843.294444444451</v>
      </c>
      <c r="N56" t="str">
        <f>+"0000    CALL "&amp;K56&amp;" -Run"</f>
        <v>0000    CALL dcsm-EF_HEPE_HV_ON_OBS_START -Run</v>
      </c>
    </row>
    <row r="57" spans="1:14" x14ac:dyDescent="0.45">
      <c r="C57" s="13">
        <f t="shared" ref="C57:C62" si="25">D56</f>
        <v>44843.301238425935</v>
      </c>
      <c r="D57" s="13">
        <f t="shared" si="24"/>
        <v>44843.305219907415</v>
      </c>
      <c r="E57" s="2"/>
      <c r="F57" s="71"/>
      <c r="G57" s="2" t="s">
        <v>364</v>
      </c>
      <c r="H57" s="2">
        <f>VLOOKUP(G57,List!B:C,2,0)</f>
        <v>344</v>
      </c>
      <c r="I57" s="25"/>
      <c r="K57" s="2" t="str">
        <f>VLOOKUP(G57,List!B:E,4,0)</f>
        <v>dcsm-EF_ENA_HV_ON_CNT</v>
      </c>
      <c r="L57" s="2">
        <f>VLOOKUP(G57,List!B:G,6,0)</f>
        <v>18</v>
      </c>
      <c r="M57" s="14">
        <f t="shared" si="0"/>
        <v>44843.297569444454</v>
      </c>
      <c r="N57" t="str">
        <f t="shared" ref="N57:N61" si="26">+"0000    CALL "&amp;K57&amp;" -Run"</f>
        <v>0000    CALL dcsm-EF_ENA_HV_ON_CNT -Run</v>
      </c>
    </row>
    <row r="58" spans="1:14" x14ac:dyDescent="0.45">
      <c r="C58" s="13">
        <f>D57</f>
        <v>44843.305219907415</v>
      </c>
      <c r="D58" s="13">
        <f t="shared" si="24"/>
        <v>44843.324918981489</v>
      </c>
      <c r="E58" s="2"/>
      <c r="F58" s="71"/>
      <c r="G58" s="2" t="s">
        <v>23</v>
      </c>
      <c r="H58" s="2">
        <f>VLOOKUP(G58,List!B:C,2,0)</f>
        <v>1702</v>
      </c>
      <c r="I58" s="25"/>
      <c r="K58" s="2" t="str">
        <f>VLOOKUP(G58,List!B:E,4,0)</f>
        <v>dcsm-EF_MEA1_HV_ON</v>
      </c>
      <c r="L58" s="2">
        <f>VLOOKUP(G58,List!B:G,6,0)</f>
        <v>27</v>
      </c>
      <c r="M58" s="14">
        <f t="shared" si="0"/>
        <v>44843.301550925935</v>
      </c>
      <c r="N58" t="str">
        <f t="shared" si="26"/>
        <v>0000    CALL dcsm-EF_MEA1_HV_ON -Run</v>
      </c>
    </row>
    <row r="59" spans="1:14" x14ac:dyDescent="0.45">
      <c r="C59" s="13">
        <f t="shared" ref="C59:C60" si="27">D58</f>
        <v>44843.324918981489</v>
      </c>
      <c r="D59" s="13">
        <f t="shared" si="24"/>
        <v>44843.343125000007</v>
      </c>
      <c r="E59" s="2"/>
      <c r="F59" s="71"/>
      <c r="G59" s="2" t="s">
        <v>312</v>
      </c>
      <c r="H59" s="2">
        <f>VLOOKUP(G59,List!B:C,2,0)</f>
        <v>1573</v>
      </c>
      <c r="I59" s="25"/>
      <c r="K59" s="2" t="str">
        <f>VLOOKUP(G59,List!B:E,4,0)</f>
        <v>dcsm-EF_MSA_HV_ON_1_MFB_Safe</v>
      </c>
      <c r="L59" s="2">
        <f>VLOOKUP(G59,List!B:G,6,0)</f>
        <v>108</v>
      </c>
      <c r="M59" s="14">
        <f t="shared" si="0"/>
        <v>44843.321250000008</v>
      </c>
      <c r="N59" t="str">
        <f t="shared" si="26"/>
        <v>0000    CALL dcsm-EF_MSA_HV_ON_1_MFB_Safe -Run</v>
      </c>
    </row>
    <row r="60" spans="1:14" x14ac:dyDescent="0.45">
      <c r="C60" s="13">
        <f t="shared" si="27"/>
        <v>44843.343125000007</v>
      </c>
      <c r="D60" s="13">
        <f t="shared" si="24"/>
        <v>44843.364652777782</v>
      </c>
      <c r="E60" s="2"/>
      <c r="F60" s="72"/>
      <c r="G60" s="2" t="s">
        <v>318</v>
      </c>
      <c r="H60" s="2">
        <f>VLOOKUP(G60,List!B:C,2,0)</f>
        <v>1860</v>
      </c>
      <c r="I60" s="25"/>
      <c r="K60" s="2" t="str">
        <f>VLOOKUP(G60,List!B:E,4,0)</f>
        <v>dcsm-EF_MSA_HV_ON_2_MFB_Safe</v>
      </c>
      <c r="L60" s="2">
        <f>VLOOKUP(G60,List!B:G,6,0)</f>
        <v>124</v>
      </c>
      <c r="M60" s="14">
        <f t="shared" si="0"/>
        <v>44843.339456018526</v>
      </c>
      <c r="N60" t="str">
        <f t="shared" si="26"/>
        <v>0000    CALL dcsm-EF_MSA_HV_ON_2_MFB_Safe -Run</v>
      </c>
    </row>
    <row r="61" spans="1:14" x14ac:dyDescent="0.45">
      <c r="C61" s="13">
        <f>D60</f>
        <v>44843.364652777782</v>
      </c>
      <c r="D61" s="13">
        <f t="shared" si="24"/>
        <v>44843.36513888889</v>
      </c>
      <c r="E61" s="2"/>
      <c r="F61" s="15" t="s">
        <v>11</v>
      </c>
      <c r="G61" s="15" t="s">
        <v>12</v>
      </c>
      <c r="H61" s="2">
        <f>VLOOKUP(G61,List!B:C,2,0)</f>
        <v>42</v>
      </c>
      <c r="I61" s="25"/>
      <c r="K61" s="2" t="str">
        <f>VLOOKUP(G61,List!B:E,4,0)</f>
        <v>dcsm-EF_BUS_TLM_MODE_5</v>
      </c>
      <c r="L61" s="2">
        <f>VLOOKUP(G61,List!B:G,6,0)</f>
        <v>2</v>
      </c>
      <c r="M61" s="14">
        <f t="shared" si="0"/>
        <v>44843.360983796301</v>
      </c>
      <c r="N61" t="str">
        <f t="shared" si="26"/>
        <v>0000    CALL dcsm-EF_BUS_TLM_MODE_5 -Run</v>
      </c>
    </row>
    <row r="62" spans="1:14" x14ac:dyDescent="0.45">
      <c r="C62" s="27">
        <f t="shared" si="25"/>
        <v>44843.36513888889</v>
      </c>
      <c r="D62" s="27">
        <f>C63</f>
        <v>44844.267037037047</v>
      </c>
      <c r="E62" s="28" t="s">
        <v>204</v>
      </c>
      <c r="F62" s="29"/>
      <c r="G62" s="29"/>
      <c r="H62" s="30">
        <f>(D62-C62)*3600*24</f>
        <v>77924.000000744127</v>
      </c>
      <c r="I62" s="29">
        <f>H62/3600</f>
        <v>21.645555555762257</v>
      </c>
      <c r="L62" s="2">
        <v>0</v>
      </c>
      <c r="M62" s="14">
        <f t="shared" si="0"/>
        <v>44843.36146990741</v>
      </c>
      <c r="N62" t="str">
        <f>"0000    WAIT_SEC  "&amp;TEXT(H62,"#0")</f>
        <v>0000    WAIT_SEC  77924</v>
      </c>
    </row>
    <row r="63" spans="1:14" x14ac:dyDescent="0.45">
      <c r="C63" s="13">
        <f>D63-H63/3600/24</f>
        <v>44844.267037037047</v>
      </c>
      <c r="D63" s="13">
        <f>C64</f>
        <v>44844.267523148155</v>
      </c>
      <c r="E63" s="2"/>
      <c r="F63" s="15" t="s">
        <v>13</v>
      </c>
      <c r="G63" s="15" t="s">
        <v>14</v>
      </c>
      <c r="H63" s="2">
        <f>VLOOKUP(G63,List!B:C,2,0)</f>
        <v>42</v>
      </c>
      <c r="I63" s="25"/>
      <c r="K63" s="2" t="str">
        <f>VLOOKUP(G63,List!B:E,4,0)</f>
        <v>dcsm-EF_BUS_TLM_MODE_10</v>
      </c>
      <c r="L63" s="2">
        <f>VLOOKUP(G63,List!B:G,6,0)</f>
        <v>2</v>
      </c>
      <c r="M63" s="14">
        <f t="shared" si="0"/>
        <v>44844.263368055566</v>
      </c>
      <c r="N63" t="str">
        <f t="shared" ref="N63:N67" si="28">+"0000    CALL "&amp;K63&amp;" -Run"</f>
        <v>0000    CALL dcsm-EF_BUS_TLM_MODE_10 -Run</v>
      </c>
    </row>
    <row r="64" spans="1:14" x14ac:dyDescent="0.45">
      <c r="C64" s="13">
        <f>D64-H64/3600/24</f>
        <v>44844.267523148155</v>
      </c>
      <c r="D64" s="13">
        <f>C65</f>
        <v>44844.269722222227</v>
      </c>
      <c r="E64" s="2"/>
      <c r="F64" s="70" t="s">
        <v>4</v>
      </c>
      <c r="G64" s="15" t="s">
        <v>5</v>
      </c>
      <c r="H64" s="2">
        <f>VLOOKUP(G64,List!B:C,2,0)</f>
        <v>190</v>
      </c>
      <c r="I64" s="25"/>
      <c r="K64" s="2" t="str">
        <f>VLOOKUP(G64,List!B:E,4,0)</f>
        <v>dcsm-EF_HEPE_HV_OFF_OBS_OFF</v>
      </c>
      <c r="L64" s="2">
        <f>VLOOKUP(G64,List!B:G,6,0)</f>
        <v>5</v>
      </c>
      <c r="M64" s="14">
        <f t="shared" si="0"/>
        <v>44844.263854166675</v>
      </c>
      <c r="N64" t="str">
        <f t="shared" si="28"/>
        <v>0000    CALL dcsm-EF_HEPE_HV_OFF_OBS_OFF -Run</v>
      </c>
    </row>
    <row r="65" spans="1:14" x14ac:dyDescent="0.45">
      <c r="C65" s="13">
        <f t="shared" ref="C65:C67" si="29">D65-H65/3600/24</f>
        <v>44844.269722222227</v>
      </c>
      <c r="D65" s="13">
        <f>C66</f>
        <v>44844.272013888891</v>
      </c>
      <c r="E65" s="2"/>
      <c r="F65" s="71"/>
      <c r="G65" s="2" t="s">
        <v>259</v>
      </c>
      <c r="H65" s="2">
        <f>VLOOKUP(G65,List!B:C,2,0)</f>
        <v>198</v>
      </c>
      <c r="I65" s="25"/>
      <c r="K65" s="2" t="str">
        <f>VLOOKUP(G65,List!B:E,4,0)</f>
        <v>dcsm-EF_ENA_HV_OFF</v>
      </c>
      <c r="L65" s="2">
        <f>VLOOKUP(G65,List!B:G,6,0)</f>
        <v>4</v>
      </c>
      <c r="M65" s="14">
        <f t="shared" si="0"/>
        <v>44844.266053240746</v>
      </c>
      <c r="N65" t="str">
        <f t="shared" si="28"/>
        <v>0000    CALL dcsm-EF_ENA_HV_OFF -Run</v>
      </c>
    </row>
    <row r="66" spans="1:14" x14ac:dyDescent="0.45">
      <c r="C66" s="13">
        <f t="shared" si="29"/>
        <v>44844.272013888891</v>
      </c>
      <c r="D66" s="13">
        <f t="shared" ref="D66:D67" si="30">C67</f>
        <v>44844.27412037037</v>
      </c>
      <c r="E66" s="2"/>
      <c r="F66" s="71"/>
      <c r="G66" s="8" t="s">
        <v>30</v>
      </c>
      <c r="H66" s="2">
        <f>VLOOKUP(G66,List!B:C,2,0)</f>
        <v>182</v>
      </c>
      <c r="I66" s="25"/>
      <c r="K66" s="2" t="str">
        <f>VLOOKUP(G66,List!B:E,4,0)</f>
        <v>dcsm-EF_MEA1_HV_OFF</v>
      </c>
      <c r="L66" s="2">
        <f>VLOOKUP(G66,List!B:G,6,0)</f>
        <v>10</v>
      </c>
      <c r="M66" s="14">
        <f t="shared" si="0"/>
        <v>44844.26834490741</v>
      </c>
      <c r="N66" t="str">
        <f t="shared" si="28"/>
        <v>0000    CALL dcsm-EF_MEA1_HV_OFF -Run</v>
      </c>
    </row>
    <row r="67" spans="1:14" ht="18.600000000000001" thickBot="1" x14ac:dyDescent="0.5">
      <c r="C67" s="13">
        <f t="shared" si="29"/>
        <v>44844.27412037037</v>
      </c>
      <c r="D67" s="13">
        <f t="shared" si="30"/>
        <v>44844.283078703702</v>
      </c>
      <c r="E67" s="2"/>
      <c r="F67" s="73"/>
      <c r="G67" s="15" t="s">
        <v>309</v>
      </c>
      <c r="H67" s="2">
        <f>VLOOKUP(G67,List!B:C,2,0)</f>
        <v>774</v>
      </c>
      <c r="I67" s="25"/>
      <c r="K67" s="2" t="str">
        <f>VLOOKUP(G67,List!B:E,4,0)</f>
        <v>dcsm-EF_MSA_HV_OFF_VFB</v>
      </c>
      <c r="L67" s="2">
        <f>VLOOKUP(G67,List!B:G,6,0)</f>
        <v>25</v>
      </c>
      <c r="M67" s="14">
        <f t="shared" si="0"/>
        <v>44844.270451388889</v>
      </c>
      <c r="N67" t="str">
        <f t="shared" si="28"/>
        <v>0000    CALL dcsm-EF_MSA_HV_OFF_VFB -Run</v>
      </c>
    </row>
    <row r="68" spans="1:14" ht="18.600000000000001" thickBot="1" x14ac:dyDescent="0.5">
      <c r="A68" s="16"/>
      <c r="B68" s="17"/>
      <c r="C68" s="18">
        <v>44844.283078703702</v>
      </c>
      <c r="D68" s="18">
        <f>C68+H68/3600/24</f>
        <v>44844.296967592592</v>
      </c>
      <c r="E68" s="19" t="s">
        <v>402</v>
      </c>
      <c r="F68" s="20"/>
      <c r="G68" s="21">
        <f>(C69-D67)*24*3600</f>
        <v>1800.0000002095476</v>
      </c>
      <c r="H68" s="22">
        <v>1200</v>
      </c>
      <c r="I68" s="23"/>
      <c r="K68" s="2"/>
      <c r="L68" s="2">
        <v>0</v>
      </c>
      <c r="M68" s="14">
        <f t="shared" si="0"/>
        <v>44844.279409722221</v>
      </c>
      <c r="N68" t="str">
        <f>"0000    WAIT_SEC  "&amp;TEXT(G68,"#0")</f>
        <v>0000    WAIT_SEC  1800</v>
      </c>
    </row>
    <row r="69" spans="1:14" x14ac:dyDescent="0.45">
      <c r="C69" s="13">
        <f>D68+10/60/24</f>
        <v>44844.303912037038</v>
      </c>
      <c r="D69" s="14">
        <f t="shared" ref="D69:D74" si="31">C69+H69/3600/24</f>
        <v>44844.307037037041</v>
      </c>
      <c r="E69" s="24"/>
      <c r="F69" s="71" t="s">
        <v>2</v>
      </c>
      <c r="G69" s="26" t="s">
        <v>3</v>
      </c>
      <c r="H69" s="2">
        <f>VLOOKUP(G69,List!B:C,2,0)</f>
        <v>270</v>
      </c>
      <c r="I69" s="25"/>
      <c r="K69" s="2" t="str">
        <f>VLOOKUP(G69,List!B:E,4,0)</f>
        <v>dcsm-EF_HEPE_HV_ON_OBS_START</v>
      </c>
      <c r="L69" s="2">
        <f>VLOOKUP(G69,List!B:G,6,0)</f>
        <v>6</v>
      </c>
      <c r="M69" s="14">
        <f t="shared" si="0"/>
        <v>44844.300243055557</v>
      </c>
      <c r="N69" t="str">
        <f>+"0000    CALL "&amp;K69&amp;" -Run"</f>
        <v>0000    CALL dcsm-EF_HEPE_HV_ON_OBS_START -Run</v>
      </c>
    </row>
    <row r="70" spans="1:14" x14ac:dyDescent="0.45">
      <c r="C70" s="13">
        <f t="shared" ref="C70:C75" si="32">D69</f>
        <v>44844.307037037041</v>
      </c>
      <c r="D70" s="13">
        <f t="shared" si="31"/>
        <v>44844.311018518521</v>
      </c>
      <c r="E70" s="2"/>
      <c r="F70" s="71"/>
      <c r="G70" s="2" t="s">
        <v>364</v>
      </c>
      <c r="H70" s="2">
        <f>VLOOKUP(G70,List!B:C,2,0)</f>
        <v>344</v>
      </c>
      <c r="I70" s="25"/>
      <c r="K70" s="2" t="str">
        <f>VLOOKUP(G70,List!B:E,4,0)</f>
        <v>dcsm-EF_ENA_HV_ON_CNT</v>
      </c>
      <c r="L70" s="2">
        <f>VLOOKUP(G70,List!B:G,6,0)</f>
        <v>18</v>
      </c>
      <c r="M70" s="14">
        <f t="shared" ref="M70:M133" si="33">C70-317/3600/24</f>
        <v>44844.30336805556</v>
      </c>
      <c r="N70" t="str">
        <f t="shared" ref="N70:N74" si="34">+"0000    CALL "&amp;K70&amp;" -Run"</f>
        <v>0000    CALL dcsm-EF_ENA_HV_ON_CNT -Run</v>
      </c>
    </row>
    <row r="71" spans="1:14" x14ac:dyDescent="0.45">
      <c r="C71" s="13">
        <f>D70</f>
        <v>44844.311018518521</v>
      </c>
      <c r="D71" s="13">
        <f t="shared" si="31"/>
        <v>44844.330717592595</v>
      </c>
      <c r="E71" s="2"/>
      <c r="F71" s="71"/>
      <c r="G71" s="2" t="s">
        <v>23</v>
      </c>
      <c r="H71" s="2">
        <f>VLOOKUP(G71,List!B:C,2,0)</f>
        <v>1702</v>
      </c>
      <c r="I71" s="25"/>
      <c r="K71" s="2" t="str">
        <f>VLOOKUP(G71,List!B:E,4,0)</f>
        <v>dcsm-EF_MEA1_HV_ON</v>
      </c>
      <c r="L71" s="2">
        <f>VLOOKUP(G71,List!B:G,6,0)</f>
        <v>27</v>
      </c>
      <c r="M71" s="14">
        <f t="shared" si="33"/>
        <v>44844.307349537041</v>
      </c>
      <c r="N71" t="str">
        <f t="shared" si="34"/>
        <v>0000    CALL dcsm-EF_MEA1_HV_ON -Run</v>
      </c>
    </row>
    <row r="72" spans="1:14" x14ac:dyDescent="0.45">
      <c r="C72" s="13">
        <f t="shared" ref="C72:C73" si="35">D71</f>
        <v>44844.330717592595</v>
      </c>
      <c r="D72" s="13">
        <f t="shared" si="31"/>
        <v>44844.348923611113</v>
      </c>
      <c r="E72" s="2"/>
      <c r="F72" s="71"/>
      <c r="G72" s="2" t="s">
        <v>312</v>
      </c>
      <c r="H72" s="2">
        <f>VLOOKUP(G72,List!B:C,2,0)</f>
        <v>1573</v>
      </c>
      <c r="I72" s="25"/>
      <c r="K72" s="2" t="str">
        <f>VLOOKUP(G72,List!B:E,4,0)</f>
        <v>dcsm-EF_MSA_HV_ON_1_MFB_Safe</v>
      </c>
      <c r="L72" s="2">
        <f>VLOOKUP(G72,List!B:G,6,0)</f>
        <v>108</v>
      </c>
      <c r="M72" s="14">
        <f t="shared" si="33"/>
        <v>44844.327048611114</v>
      </c>
      <c r="N72" t="str">
        <f t="shared" si="34"/>
        <v>0000    CALL dcsm-EF_MSA_HV_ON_1_MFB_Safe -Run</v>
      </c>
    </row>
    <row r="73" spans="1:14" x14ac:dyDescent="0.45">
      <c r="C73" s="13">
        <f t="shared" si="35"/>
        <v>44844.348923611113</v>
      </c>
      <c r="D73" s="13">
        <f t="shared" si="31"/>
        <v>44844.370451388888</v>
      </c>
      <c r="E73" s="2"/>
      <c r="F73" s="72"/>
      <c r="G73" s="2" t="s">
        <v>318</v>
      </c>
      <c r="H73" s="2">
        <f>VLOOKUP(G73,List!B:C,2,0)</f>
        <v>1860</v>
      </c>
      <c r="I73" s="25"/>
      <c r="K73" s="2" t="str">
        <f>VLOOKUP(G73,List!B:E,4,0)</f>
        <v>dcsm-EF_MSA_HV_ON_2_MFB_Safe</v>
      </c>
      <c r="L73" s="2">
        <f>VLOOKUP(G73,List!B:G,6,0)</f>
        <v>124</v>
      </c>
      <c r="M73" s="14">
        <f t="shared" si="33"/>
        <v>44844.345254629632</v>
      </c>
      <c r="N73" t="str">
        <f t="shared" si="34"/>
        <v>0000    CALL dcsm-EF_MSA_HV_ON_2_MFB_Safe -Run</v>
      </c>
    </row>
    <row r="74" spans="1:14" x14ac:dyDescent="0.45">
      <c r="C74" s="13">
        <f>D73</f>
        <v>44844.370451388888</v>
      </c>
      <c r="D74" s="13">
        <f t="shared" si="31"/>
        <v>44844.370937499996</v>
      </c>
      <c r="E74" s="2"/>
      <c r="F74" s="15" t="s">
        <v>11</v>
      </c>
      <c r="G74" s="15" t="s">
        <v>12</v>
      </c>
      <c r="H74" s="2">
        <f>VLOOKUP(G74,List!B:C,2,0)</f>
        <v>42</v>
      </c>
      <c r="I74" s="25"/>
      <c r="K74" s="2" t="str">
        <f>VLOOKUP(G74,List!B:E,4,0)</f>
        <v>dcsm-EF_BUS_TLM_MODE_5</v>
      </c>
      <c r="L74" s="2">
        <f>VLOOKUP(G74,List!B:G,6,0)</f>
        <v>2</v>
      </c>
      <c r="M74" s="14">
        <f t="shared" si="33"/>
        <v>44844.366782407407</v>
      </c>
      <c r="N74" t="str">
        <f t="shared" si="34"/>
        <v>0000    CALL dcsm-EF_BUS_TLM_MODE_5 -Run</v>
      </c>
    </row>
    <row r="75" spans="1:14" x14ac:dyDescent="0.45">
      <c r="C75" s="27">
        <f t="shared" si="32"/>
        <v>44844.370937499996</v>
      </c>
      <c r="D75" s="27">
        <f>C76</f>
        <v>44845.293148148157</v>
      </c>
      <c r="E75" s="28" t="s">
        <v>392</v>
      </c>
      <c r="F75" s="29"/>
      <c r="G75" s="29"/>
      <c r="H75" s="30">
        <f>(D75-C75)*3600*24</f>
        <v>79679.000001121312</v>
      </c>
      <c r="I75" s="29">
        <f>H75/3600</f>
        <v>22.133055555867031</v>
      </c>
      <c r="L75" s="2">
        <v>0</v>
      </c>
      <c r="M75" s="14">
        <f t="shared" si="33"/>
        <v>44844.367268518516</v>
      </c>
      <c r="N75" t="str">
        <f>"0000    WAIT_SEC  "&amp;TEXT(H75,"#0")</f>
        <v>0000    WAIT_SEC  79679</v>
      </c>
    </row>
    <row r="76" spans="1:14" x14ac:dyDescent="0.45">
      <c r="C76" s="13">
        <f>D76-H76/3600/24</f>
        <v>44845.293148148157</v>
      </c>
      <c r="D76" s="13">
        <f>C77</f>
        <v>44845.293634259266</v>
      </c>
      <c r="E76" s="2"/>
      <c r="F76" s="15" t="s">
        <v>13</v>
      </c>
      <c r="G76" s="15" t="s">
        <v>14</v>
      </c>
      <c r="H76" s="2">
        <f>VLOOKUP(G76,List!B:C,2,0)</f>
        <v>42</v>
      </c>
      <c r="I76" s="25"/>
      <c r="K76" s="2" t="str">
        <f>VLOOKUP(G76,List!B:E,4,0)</f>
        <v>dcsm-EF_BUS_TLM_MODE_10</v>
      </c>
      <c r="L76" s="2">
        <f>VLOOKUP(G76,List!B:G,6,0)</f>
        <v>2</v>
      </c>
      <c r="M76" s="14">
        <f t="shared" si="33"/>
        <v>44845.289479166677</v>
      </c>
      <c r="N76" t="str">
        <f t="shared" ref="N76:N80" si="36">+"0000    CALL "&amp;K76&amp;" -Run"</f>
        <v>0000    CALL dcsm-EF_BUS_TLM_MODE_10 -Run</v>
      </c>
    </row>
    <row r="77" spans="1:14" x14ac:dyDescent="0.45">
      <c r="C77" s="13">
        <f>D77-H77/3600/24</f>
        <v>44845.293634259266</v>
      </c>
      <c r="D77" s="13">
        <f>C78</f>
        <v>44845.295833333337</v>
      </c>
      <c r="E77" s="2"/>
      <c r="F77" s="70" t="s">
        <v>4</v>
      </c>
      <c r="G77" s="15" t="s">
        <v>5</v>
      </c>
      <c r="H77" s="2">
        <f>VLOOKUP(G77,List!B:C,2,0)</f>
        <v>190</v>
      </c>
      <c r="I77" s="25"/>
      <c r="K77" s="2" t="str">
        <f>VLOOKUP(G77,List!B:E,4,0)</f>
        <v>dcsm-EF_HEPE_HV_OFF_OBS_OFF</v>
      </c>
      <c r="L77" s="2">
        <f>VLOOKUP(G77,List!B:G,6,0)</f>
        <v>5</v>
      </c>
      <c r="M77" s="14">
        <f t="shared" si="33"/>
        <v>44845.289965277785</v>
      </c>
      <c r="N77" t="str">
        <f t="shared" si="36"/>
        <v>0000    CALL dcsm-EF_HEPE_HV_OFF_OBS_OFF -Run</v>
      </c>
    </row>
    <row r="78" spans="1:14" x14ac:dyDescent="0.45">
      <c r="C78" s="13">
        <f t="shared" ref="C78:C80" si="37">D78-H78/3600/24</f>
        <v>44845.295833333337</v>
      </c>
      <c r="D78" s="13">
        <f>C79</f>
        <v>44845.298125000001</v>
      </c>
      <c r="E78" s="2"/>
      <c r="F78" s="71"/>
      <c r="G78" s="2" t="s">
        <v>259</v>
      </c>
      <c r="H78" s="2">
        <f>VLOOKUP(G78,List!B:C,2,0)</f>
        <v>198</v>
      </c>
      <c r="I78" s="25"/>
      <c r="K78" s="2" t="str">
        <f>VLOOKUP(G78,List!B:E,4,0)</f>
        <v>dcsm-EF_ENA_HV_OFF</v>
      </c>
      <c r="L78" s="2">
        <f>VLOOKUP(G78,List!B:G,6,0)</f>
        <v>4</v>
      </c>
      <c r="M78" s="14">
        <f t="shared" si="33"/>
        <v>44845.292164351857</v>
      </c>
      <c r="N78" t="str">
        <f t="shared" si="36"/>
        <v>0000    CALL dcsm-EF_ENA_HV_OFF -Run</v>
      </c>
    </row>
    <row r="79" spans="1:14" x14ac:dyDescent="0.45">
      <c r="C79" s="13">
        <f t="shared" si="37"/>
        <v>44845.298125000001</v>
      </c>
      <c r="D79" s="13">
        <f t="shared" ref="D79:D80" si="38">C80</f>
        <v>44845.30023148148</v>
      </c>
      <c r="E79" s="2"/>
      <c r="F79" s="71"/>
      <c r="G79" s="8" t="s">
        <v>30</v>
      </c>
      <c r="H79" s="2">
        <f>VLOOKUP(G79,List!B:C,2,0)</f>
        <v>182</v>
      </c>
      <c r="I79" s="25"/>
      <c r="K79" s="2" t="str">
        <f>VLOOKUP(G79,List!B:E,4,0)</f>
        <v>dcsm-EF_MEA1_HV_OFF</v>
      </c>
      <c r="L79" s="2">
        <f>VLOOKUP(G79,List!B:G,6,0)</f>
        <v>10</v>
      </c>
      <c r="M79" s="14">
        <f t="shared" si="33"/>
        <v>44845.294456018521</v>
      </c>
      <c r="N79" t="str">
        <f t="shared" si="36"/>
        <v>0000    CALL dcsm-EF_MEA1_HV_OFF -Run</v>
      </c>
    </row>
    <row r="80" spans="1:14" ht="18.600000000000001" thickBot="1" x14ac:dyDescent="0.5">
      <c r="C80" s="13">
        <f t="shared" si="37"/>
        <v>44845.30023148148</v>
      </c>
      <c r="D80" s="13">
        <f t="shared" si="38"/>
        <v>44845.309189814812</v>
      </c>
      <c r="E80" s="2"/>
      <c r="F80" s="73"/>
      <c r="G80" s="15" t="s">
        <v>309</v>
      </c>
      <c r="H80" s="2">
        <f>VLOOKUP(G80,List!B:C,2,0)</f>
        <v>774</v>
      </c>
      <c r="I80" s="25"/>
      <c r="K80" s="2" t="str">
        <f>VLOOKUP(G80,List!B:E,4,0)</f>
        <v>dcsm-EF_MSA_HV_OFF_VFB</v>
      </c>
      <c r="L80" s="2">
        <f>VLOOKUP(G80,List!B:G,6,0)</f>
        <v>25</v>
      </c>
      <c r="M80" s="14">
        <f t="shared" si="33"/>
        <v>44845.2965625</v>
      </c>
      <c r="N80" t="str">
        <f t="shared" si="36"/>
        <v>0000    CALL dcsm-EF_MSA_HV_OFF_VFB -Run</v>
      </c>
    </row>
    <row r="81" spans="1:14" ht="18.600000000000001" thickBot="1" x14ac:dyDescent="0.5">
      <c r="A81" s="16"/>
      <c r="B81" s="17"/>
      <c r="C81" s="18">
        <v>44845.309189814812</v>
      </c>
      <c r="D81" s="18">
        <f>C81+H81/3600/24</f>
        <v>44845.323078703703</v>
      </c>
      <c r="E81" s="19" t="s">
        <v>403</v>
      </c>
      <c r="F81" s="20"/>
      <c r="G81" s="21">
        <f>(C82-D80)*24*3600</f>
        <v>1800.0000002095476</v>
      </c>
      <c r="H81" s="22">
        <v>1200</v>
      </c>
      <c r="I81" s="23"/>
      <c r="K81" s="2"/>
      <c r="L81" s="2">
        <v>0</v>
      </c>
      <c r="M81" s="14">
        <f t="shared" si="33"/>
        <v>44845.305520833332</v>
      </c>
      <c r="N81" t="str">
        <f>"0000    WAIT_SEC  "&amp;TEXT(G81,"#0")</f>
        <v>0000    WAIT_SEC  1800</v>
      </c>
    </row>
    <row r="82" spans="1:14" x14ac:dyDescent="0.45">
      <c r="C82" s="13">
        <f>D81+10/60/24</f>
        <v>44845.330023148148</v>
      </c>
      <c r="D82" s="14">
        <f t="shared" ref="D82:D87" si="39">C82+H82/3600/24</f>
        <v>44845.333148148151</v>
      </c>
      <c r="E82" s="24"/>
      <c r="F82" s="71" t="s">
        <v>2</v>
      </c>
      <c r="G82" s="26" t="s">
        <v>3</v>
      </c>
      <c r="H82" s="2">
        <f>VLOOKUP(G82,List!B:C,2,0)</f>
        <v>270</v>
      </c>
      <c r="I82" s="25"/>
      <c r="K82" s="2" t="str">
        <f>VLOOKUP(G82,List!B:E,4,0)</f>
        <v>dcsm-EF_HEPE_HV_ON_OBS_START</v>
      </c>
      <c r="L82" s="2">
        <f>VLOOKUP(G82,List!B:G,6,0)</f>
        <v>6</v>
      </c>
      <c r="M82" s="14">
        <f t="shared" si="33"/>
        <v>44845.326354166667</v>
      </c>
      <c r="N82" t="str">
        <f>+"0000    CALL "&amp;K82&amp;" -Run"</f>
        <v>0000    CALL dcsm-EF_HEPE_HV_ON_OBS_START -Run</v>
      </c>
    </row>
    <row r="83" spans="1:14" x14ac:dyDescent="0.45">
      <c r="C83" s="13">
        <f t="shared" ref="C83:C88" si="40">D82</f>
        <v>44845.333148148151</v>
      </c>
      <c r="D83" s="13">
        <f t="shared" si="39"/>
        <v>44845.337129629632</v>
      </c>
      <c r="E83" s="2"/>
      <c r="F83" s="71"/>
      <c r="G83" s="2" t="s">
        <v>364</v>
      </c>
      <c r="H83" s="2">
        <f>VLOOKUP(G83,List!B:C,2,0)</f>
        <v>344</v>
      </c>
      <c r="I83" s="25"/>
      <c r="K83" s="2" t="str">
        <f>VLOOKUP(G83,List!B:E,4,0)</f>
        <v>dcsm-EF_ENA_HV_ON_CNT</v>
      </c>
      <c r="L83" s="2">
        <f>VLOOKUP(G83,List!B:G,6,0)</f>
        <v>18</v>
      </c>
      <c r="M83" s="14">
        <f t="shared" si="33"/>
        <v>44845.32947916667</v>
      </c>
      <c r="N83" t="str">
        <f t="shared" ref="N83:N87" si="41">+"0000    CALL "&amp;K83&amp;" -Run"</f>
        <v>0000    CALL dcsm-EF_ENA_HV_ON_CNT -Run</v>
      </c>
    </row>
    <row r="84" spans="1:14" x14ac:dyDescent="0.45">
      <c r="C84" s="13">
        <f>D83</f>
        <v>44845.337129629632</v>
      </c>
      <c r="D84" s="13">
        <f t="shared" si="39"/>
        <v>44845.356828703705</v>
      </c>
      <c r="E84" s="2"/>
      <c r="F84" s="71"/>
      <c r="G84" s="2" t="s">
        <v>23</v>
      </c>
      <c r="H84" s="2">
        <f>VLOOKUP(G84,List!B:C,2,0)</f>
        <v>1702</v>
      </c>
      <c r="I84" s="25"/>
      <c r="K84" s="2" t="str">
        <f>VLOOKUP(G84,List!B:E,4,0)</f>
        <v>dcsm-EF_MEA1_HV_ON</v>
      </c>
      <c r="L84" s="2">
        <f>VLOOKUP(G84,List!B:G,6,0)</f>
        <v>27</v>
      </c>
      <c r="M84" s="14">
        <f t="shared" si="33"/>
        <v>44845.333460648151</v>
      </c>
      <c r="N84" t="str">
        <f t="shared" si="41"/>
        <v>0000    CALL dcsm-EF_MEA1_HV_ON -Run</v>
      </c>
    </row>
    <row r="85" spans="1:14" x14ac:dyDescent="0.45">
      <c r="C85" s="13">
        <f t="shared" ref="C85:C86" si="42">D84</f>
        <v>44845.356828703705</v>
      </c>
      <c r="D85" s="13">
        <f t="shared" si="39"/>
        <v>44845.375034722223</v>
      </c>
      <c r="E85" s="2"/>
      <c r="F85" s="71"/>
      <c r="G85" s="2" t="s">
        <v>312</v>
      </c>
      <c r="H85" s="2">
        <f>VLOOKUP(G85,List!B:C,2,0)</f>
        <v>1573</v>
      </c>
      <c r="I85" s="25"/>
      <c r="K85" s="2" t="str">
        <f>VLOOKUP(G85,List!B:E,4,0)</f>
        <v>dcsm-EF_MSA_HV_ON_1_MFB_Safe</v>
      </c>
      <c r="L85" s="2">
        <f>VLOOKUP(G85,List!B:G,6,0)</f>
        <v>108</v>
      </c>
      <c r="M85" s="14">
        <f t="shared" si="33"/>
        <v>44845.353159722225</v>
      </c>
      <c r="N85" t="str">
        <f t="shared" si="41"/>
        <v>0000    CALL dcsm-EF_MSA_HV_ON_1_MFB_Safe -Run</v>
      </c>
    </row>
    <row r="86" spans="1:14" x14ac:dyDescent="0.45">
      <c r="C86" s="13">
        <f t="shared" si="42"/>
        <v>44845.375034722223</v>
      </c>
      <c r="D86" s="13">
        <f t="shared" si="39"/>
        <v>44845.396562499998</v>
      </c>
      <c r="E86" s="2"/>
      <c r="F86" s="72"/>
      <c r="G86" s="2" t="s">
        <v>318</v>
      </c>
      <c r="H86" s="2">
        <f>VLOOKUP(G86,List!B:C,2,0)</f>
        <v>1860</v>
      </c>
      <c r="I86" s="25"/>
      <c r="K86" s="2" t="str">
        <f>VLOOKUP(G86,List!B:E,4,0)</f>
        <v>dcsm-EF_MSA_HV_ON_2_MFB_Safe</v>
      </c>
      <c r="L86" s="2">
        <f>VLOOKUP(G86,List!B:G,6,0)</f>
        <v>124</v>
      </c>
      <c r="M86" s="14">
        <f t="shared" si="33"/>
        <v>44845.371365740742</v>
      </c>
      <c r="N86" t="str">
        <f t="shared" si="41"/>
        <v>0000    CALL dcsm-EF_MSA_HV_ON_2_MFB_Safe -Run</v>
      </c>
    </row>
    <row r="87" spans="1:14" x14ac:dyDescent="0.45">
      <c r="C87" s="13">
        <f>D86</f>
        <v>44845.396562499998</v>
      </c>
      <c r="D87" s="13">
        <f t="shared" si="39"/>
        <v>44845.397048611107</v>
      </c>
      <c r="E87" s="2"/>
      <c r="F87" s="15" t="s">
        <v>11</v>
      </c>
      <c r="G87" s="15" t="s">
        <v>12</v>
      </c>
      <c r="H87" s="2">
        <f>VLOOKUP(G87,List!B:C,2,0)</f>
        <v>42</v>
      </c>
      <c r="I87" s="25"/>
      <c r="K87" s="2" t="str">
        <f>VLOOKUP(G87,List!B:E,4,0)</f>
        <v>dcsm-EF_BUS_TLM_MODE_5</v>
      </c>
      <c r="L87" s="2">
        <f>VLOOKUP(G87,List!B:G,6,0)</f>
        <v>2</v>
      </c>
      <c r="M87" s="14">
        <f t="shared" si="33"/>
        <v>44845.392893518518</v>
      </c>
      <c r="N87" t="str">
        <f t="shared" si="41"/>
        <v>0000    CALL dcsm-EF_BUS_TLM_MODE_5 -Run</v>
      </c>
    </row>
    <row r="88" spans="1:14" x14ac:dyDescent="0.45">
      <c r="C88" s="27">
        <f t="shared" si="40"/>
        <v>44845.397048611107</v>
      </c>
      <c r="D88" s="27">
        <f>C89</f>
        <v>44846.332858796311</v>
      </c>
      <c r="E88" s="28" t="s">
        <v>393</v>
      </c>
      <c r="F88" s="29"/>
      <c r="G88" s="29"/>
      <c r="H88" s="30">
        <f>(D88-C88)*3600*24</f>
        <v>80854.000001703389</v>
      </c>
      <c r="I88" s="29">
        <f>H88/3600</f>
        <v>22.459444444917608</v>
      </c>
      <c r="L88" s="2">
        <v>0</v>
      </c>
      <c r="M88" s="14">
        <f t="shared" si="33"/>
        <v>44845.393379629626</v>
      </c>
      <c r="N88" t="str">
        <f>"0000    WAIT_SEC  "&amp;TEXT(H88,"#0")</f>
        <v>0000    WAIT_SEC  80854</v>
      </c>
    </row>
    <row r="89" spans="1:14" x14ac:dyDescent="0.45">
      <c r="C89" s="13">
        <f>D89-H89/3600/24</f>
        <v>44846.332858796311</v>
      </c>
      <c r="D89" s="13">
        <f>C90</f>
        <v>44846.33334490742</v>
      </c>
      <c r="E89" s="2"/>
      <c r="F89" s="15" t="s">
        <v>13</v>
      </c>
      <c r="G89" s="15" t="s">
        <v>14</v>
      </c>
      <c r="H89" s="2">
        <f>VLOOKUP(G89,List!B:C,2,0)</f>
        <v>42</v>
      </c>
      <c r="I89" s="25"/>
      <c r="K89" s="2" t="str">
        <f>VLOOKUP(G89,List!B:E,4,0)</f>
        <v>dcsm-EF_BUS_TLM_MODE_10</v>
      </c>
      <c r="L89" s="2">
        <f>VLOOKUP(G89,List!B:G,6,0)</f>
        <v>2</v>
      </c>
      <c r="M89" s="14">
        <f t="shared" si="33"/>
        <v>44846.329189814831</v>
      </c>
      <c r="N89" t="str">
        <f t="shared" ref="N89:N93" si="43">+"0000    CALL "&amp;K89&amp;" -Run"</f>
        <v>0000    CALL dcsm-EF_BUS_TLM_MODE_10 -Run</v>
      </c>
    </row>
    <row r="90" spans="1:14" x14ac:dyDescent="0.45">
      <c r="C90" s="13">
        <f>D90-H90/3600/24</f>
        <v>44846.33334490742</v>
      </c>
      <c r="D90" s="13">
        <f>C91</f>
        <v>44846.335543981491</v>
      </c>
      <c r="E90" s="2"/>
      <c r="F90" s="70" t="s">
        <v>4</v>
      </c>
      <c r="G90" s="15" t="s">
        <v>5</v>
      </c>
      <c r="H90" s="2">
        <f>VLOOKUP(G90,List!B:C,2,0)</f>
        <v>190</v>
      </c>
      <c r="I90" s="25"/>
      <c r="K90" s="2" t="str">
        <f>VLOOKUP(G90,List!B:E,4,0)</f>
        <v>dcsm-EF_HEPE_HV_OFF_OBS_OFF</v>
      </c>
      <c r="L90" s="2">
        <f>VLOOKUP(G90,List!B:G,6,0)</f>
        <v>5</v>
      </c>
      <c r="M90" s="14">
        <f t="shared" si="33"/>
        <v>44846.329675925939</v>
      </c>
      <c r="N90" t="str">
        <f t="shared" si="43"/>
        <v>0000    CALL dcsm-EF_HEPE_HV_OFF_OBS_OFF -Run</v>
      </c>
    </row>
    <row r="91" spans="1:14" x14ac:dyDescent="0.45">
      <c r="C91" s="13">
        <f t="shared" ref="C91:C93" si="44">D91-H91/3600/24</f>
        <v>44846.335543981491</v>
      </c>
      <c r="D91" s="13">
        <f>C92</f>
        <v>44846.337835648155</v>
      </c>
      <c r="E91" s="2"/>
      <c r="F91" s="71"/>
      <c r="G91" s="2" t="s">
        <v>259</v>
      </c>
      <c r="H91" s="2">
        <f>VLOOKUP(G91,List!B:C,2,0)</f>
        <v>198</v>
      </c>
      <c r="I91" s="25"/>
      <c r="K91" s="2" t="str">
        <f>VLOOKUP(G91,List!B:E,4,0)</f>
        <v>dcsm-EF_ENA_HV_OFF</v>
      </c>
      <c r="L91" s="2">
        <f>VLOOKUP(G91,List!B:G,6,0)</f>
        <v>4</v>
      </c>
      <c r="M91" s="14">
        <f t="shared" si="33"/>
        <v>44846.331875000011</v>
      </c>
      <c r="N91" t="str">
        <f t="shared" si="43"/>
        <v>0000    CALL dcsm-EF_ENA_HV_OFF -Run</v>
      </c>
    </row>
    <row r="92" spans="1:14" x14ac:dyDescent="0.45">
      <c r="C92" s="13">
        <f t="shared" si="44"/>
        <v>44846.337835648155</v>
      </c>
      <c r="D92" s="13">
        <f t="shared" ref="D92:D93" si="45">C93</f>
        <v>44846.339942129634</v>
      </c>
      <c r="E92" s="2"/>
      <c r="F92" s="71"/>
      <c r="G92" s="8" t="s">
        <v>30</v>
      </c>
      <c r="H92" s="2">
        <f>VLOOKUP(G92,List!B:C,2,0)</f>
        <v>182</v>
      </c>
      <c r="I92" s="25"/>
      <c r="K92" s="2" t="str">
        <f>VLOOKUP(G92,List!B:E,4,0)</f>
        <v>dcsm-EF_MEA1_HV_OFF</v>
      </c>
      <c r="L92" s="2">
        <f>VLOOKUP(G92,List!B:G,6,0)</f>
        <v>10</v>
      </c>
      <c r="M92" s="14">
        <f t="shared" si="33"/>
        <v>44846.334166666675</v>
      </c>
      <c r="N92" t="str">
        <f t="shared" si="43"/>
        <v>0000    CALL dcsm-EF_MEA1_HV_OFF -Run</v>
      </c>
    </row>
    <row r="93" spans="1:14" ht="18.600000000000001" thickBot="1" x14ac:dyDescent="0.5">
      <c r="C93" s="13">
        <f t="shared" si="44"/>
        <v>44846.339942129634</v>
      </c>
      <c r="D93" s="13">
        <f t="shared" si="45"/>
        <v>44846.348900462966</v>
      </c>
      <c r="E93" s="2"/>
      <c r="F93" s="73"/>
      <c r="G93" s="15" t="s">
        <v>309</v>
      </c>
      <c r="H93" s="2">
        <f>VLOOKUP(G93,List!B:C,2,0)</f>
        <v>774</v>
      </c>
      <c r="I93" s="25"/>
      <c r="K93" s="2" t="str">
        <f>VLOOKUP(G93,List!B:E,4,0)</f>
        <v>dcsm-EF_MSA_HV_OFF_VFB</v>
      </c>
      <c r="L93" s="2">
        <f>VLOOKUP(G93,List!B:G,6,0)</f>
        <v>25</v>
      </c>
      <c r="M93" s="14">
        <f t="shared" si="33"/>
        <v>44846.336273148154</v>
      </c>
      <c r="N93" t="str">
        <f t="shared" si="43"/>
        <v>0000    CALL dcsm-EF_MSA_HV_OFF_VFB -Run</v>
      </c>
    </row>
    <row r="94" spans="1:14" ht="18.600000000000001" thickBot="1" x14ac:dyDescent="0.5">
      <c r="A94" s="16"/>
      <c r="B94" s="17"/>
      <c r="C94" s="18">
        <v>44846.348900462966</v>
      </c>
      <c r="D94" s="18">
        <f>C94+H94/3600/24</f>
        <v>44846.362789351857</v>
      </c>
      <c r="E94" s="19" t="s">
        <v>404</v>
      </c>
      <c r="F94" s="20"/>
      <c r="G94" s="21">
        <f>(C95-D93)*24*3600</f>
        <v>1800.0000002095476</v>
      </c>
      <c r="H94" s="22">
        <v>1200</v>
      </c>
      <c r="I94" s="23"/>
      <c r="K94" s="2"/>
      <c r="L94" s="2">
        <v>0</v>
      </c>
      <c r="M94" s="14">
        <f t="shared" si="33"/>
        <v>44846.345231481486</v>
      </c>
      <c r="N94" t="str">
        <f>"0000    WAIT_SEC  "&amp;TEXT(G94,"#0")</f>
        <v>0000    WAIT_SEC  1800</v>
      </c>
    </row>
    <row r="95" spans="1:14" x14ac:dyDescent="0.45">
      <c r="C95" s="13">
        <f>D94+10/60/24</f>
        <v>44846.369733796302</v>
      </c>
      <c r="D95" s="14">
        <f t="shared" ref="D95:D100" si="46">C95+H95/3600/24</f>
        <v>44846.372858796305</v>
      </c>
      <c r="E95" s="24"/>
      <c r="F95" s="71" t="s">
        <v>2</v>
      </c>
      <c r="G95" s="26" t="s">
        <v>3</v>
      </c>
      <c r="H95" s="2">
        <f>VLOOKUP(G95,List!B:C,2,0)</f>
        <v>270</v>
      </c>
      <c r="I95" s="25"/>
      <c r="K95" s="2" t="str">
        <f>VLOOKUP(G95,List!B:E,4,0)</f>
        <v>dcsm-EF_HEPE_HV_ON_OBS_START</v>
      </c>
      <c r="L95" s="2">
        <f>VLOOKUP(G95,List!B:G,6,0)</f>
        <v>6</v>
      </c>
      <c r="M95" s="14">
        <f t="shared" si="33"/>
        <v>44846.366064814822</v>
      </c>
      <c r="N95" t="str">
        <f>+"0000    CALL "&amp;K95&amp;" -Run"</f>
        <v>0000    CALL dcsm-EF_HEPE_HV_ON_OBS_START -Run</v>
      </c>
    </row>
    <row r="96" spans="1:14" x14ac:dyDescent="0.45">
      <c r="C96" s="13">
        <f t="shared" ref="C96:C101" si="47">D95</f>
        <v>44846.372858796305</v>
      </c>
      <c r="D96" s="13">
        <f t="shared" si="46"/>
        <v>44846.376840277786</v>
      </c>
      <c r="E96" s="2"/>
      <c r="F96" s="71"/>
      <c r="G96" s="2" t="s">
        <v>364</v>
      </c>
      <c r="H96" s="2">
        <f>VLOOKUP(G96,List!B:C,2,0)</f>
        <v>344</v>
      </c>
      <c r="I96" s="25"/>
      <c r="K96" s="2" t="str">
        <f>VLOOKUP(G96,List!B:E,4,0)</f>
        <v>dcsm-EF_ENA_HV_ON_CNT</v>
      </c>
      <c r="L96" s="2">
        <f>VLOOKUP(G96,List!B:G,6,0)</f>
        <v>18</v>
      </c>
      <c r="M96" s="14">
        <f t="shared" si="33"/>
        <v>44846.369189814824</v>
      </c>
      <c r="N96" t="str">
        <f t="shared" ref="N96:N100" si="48">+"0000    CALL "&amp;K96&amp;" -Run"</f>
        <v>0000    CALL dcsm-EF_ENA_HV_ON_CNT -Run</v>
      </c>
    </row>
    <row r="97" spans="1:14" x14ac:dyDescent="0.45">
      <c r="C97" s="13">
        <f>D96</f>
        <v>44846.376840277786</v>
      </c>
      <c r="D97" s="13">
        <f t="shared" si="46"/>
        <v>44846.396539351859</v>
      </c>
      <c r="E97" s="2"/>
      <c r="F97" s="71"/>
      <c r="G97" s="2" t="s">
        <v>23</v>
      </c>
      <c r="H97" s="2">
        <f>VLOOKUP(G97,List!B:C,2,0)</f>
        <v>1702</v>
      </c>
      <c r="I97" s="25"/>
      <c r="K97" s="2" t="str">
        <f>VLOOKUP(G97,List!B:E,4,0)</f>
        <v>dcsm-EF_MEA1_HV_ON</v>
      </c>
      <c r="L97" s="2">
        <f>VLOOKUP(G97,List!B:G,6,0)</f>
        <v>27</v>
      </c>
      <c r="M97" s="14">
        <f t="shared" si="33"/>
        <v>44846.373171296305</v>
      </c>
      <c r="N97" t="str">
        <f t="shared" si="48"/>
        <v>0000    CALL dcsm-EF_MEA1_HV_ON -Run</v>
      </c>
    </row>
    <row r="98" spans="1:14" x14ac:dyDescent="0.45">
      <c r="C98" s="13">
        <f t="shared" ref="C98:C99" si="49">D97</f>
        <v>44846.396539351859</v>
      </c>
      <c r="D98" s="13">
        <f t="shared" si="46"/>
        <v>44846.414745370377</v>
      </c>
      <c r="E98" s="2"/>
      <c r="F98" s="71"/>
      <c r="G98" s="2" t="s">
        <v>312</v>
      </c>
      <c r="H98" s="2">
        <f>VLOOKUP(G98,List!B:C,2,0)</f>
        <v>1573</v>
      </c>
      <c r="I98" s="25"/>
      <c r="K98" s="2" t="str">
        <f>VLOOKUP(G98,List!B:E,4,0)</f>
        <v>dcsm-EF_MSA_HV_ON_1_MFB_Safe</v>
      </c>
      <c r="L98" s="2">
        <f>VLOOKUP(G98,List!B:G,6,0)</f>
        <v>108</v>
      </c>
      <c r="M98" s="14">
        <f t="shared" si="33"/>
        <v>44846.392870370379</v>
      </c>
      <c r="N98" t="str">
        <f t="shared" si="48"/>
        <v>0000    CALL dcsm-EF_MSA_HV_ON_1_MFB_Safe -Run</v>
      </c>
    </row>
    <row r="99" spans="1:14" x14ac:dyDescent="0.45">
      <c r="C99" s="13">
        <f t="shared" si="49"/>
        <v>44846.414745370377</v>
      </c>
      <c r="D99" s="13">
        <f t="shared" si="46"/>
        <v>44846.436273148152</v>
      </c>
      <c r="E99" s="2"/>
      <c r="F99" s="72"/>
      <c r="G99" s="2" t="s">
        <v>318</v>
      </c>
      <c r="H99" s="2">
        <f>VLOOKUP(G99,List!B:C,2,0)</f>
        <v>1860</v>
      </c>
      <c r="I99" s="25"/>
      <c r="K99" s="2" t="str">
        <f>VLOOKUP(G99,List!B:E,4,0)</f>
        <v>dcsm-EF_MSA_HV_ON_2_MFB_Safe</v>
      </c>
      <c r="L99" s="2">
        <f>VLOOKUP(G99,List!B:G,6,0)</f>
        <v>124</v>
      </c>
      <c r="M99" s="14">
        <f t="shared" si="33"/>
        <v>44846.411076388897</v>
      </c>
      <c r="N99" t="str">
        <f t="shared" si="48"/>
        <v>0000    CALL dcsm-EF_MSA_HV_ON_2_MFB_Safe -Run</v>
      </c>
    </row>
    <row r="100" spans="1:14" x14ac:dyDescent="0.45">
      <c r="C100" s="13">
        <f>D99</f>
        <v>44846.436273148152</v>
      </c>
      <c r="D100" s="13">
        <f t="shared" si="46"/>
        <v>44846.436759259261</v>
      </c>
      <c r="E100" s="2"/>
      <c r="F100" s="15" t="s">
        <v>11</v>
      </c>
      <c r="G100" s="15" t="s">
        <v>12</v>
      </c>
      <c r="H100" s="2">
        <f>VLOOKUP(G100,List!B:C,2,0)</f>
        <v>42</v>
      </c>
      <c r="I100" s="25"/>
      <c r="K100" s="2" t="str">
        <f>VLOOKUP(G100,List!B:E,4,0)</f>
        <v>dcsm-EF_BUS_TLM_MODE_5</v>
      </c>
      <c r="L100" s="2">
        <f>VLOOKUP(G100,List!B:G,6,0)</f>
        <v>2</v>
      </c>
      <c r="M100" s="14">
        <f t="shared" si="33"/>
        <v>44846.432604166672</v>
      </c>
      <c r="N100" t="str">
        <f t="shared" si="48"/>
        <v>0000    CALL dcsm-EF_BUS_TLM_MODE_5 -Run</v>
      </c>
    </row>
    <row r="101" spans="1:14" x14ac:dyDescent="0.45">
      <c r="C101" s="27">
        <f t="shared" si="47"/>
        <v>44846.436759259261</v>
      </c>
      <c r="D101" s="27">
        <f>C102</f>
        <v>44847.366574074083</v>
      </c>
      <c r="E101" s="28" t="s">
        <v>394</v>
      </c>
      <c r="F101" s="29"/>
      <c r="G101" s="29"/>
      <c r="H101" s="30">
        <f>(D101-C101)*3600*24</f>
        <v>80336.000000685453</v>
      </c>
      <c r="I101" s="29">
        <f>H101/3600</f>
        <v>22.315555555745959</v>
      </c>
      <c r="L101" s="2">
        <v>0</v>
      </c>
      <c r="M101" s="14">
        <f t="shared" si="33"/>
        <v>44846.43309027778</v>
      </c>
      <c r="N101" t="str">
        <f>"0000    WAIT_SEC  "&amp;TEXT(H101,"#0")</f>
        <v>0000    WAIT_SEC  80336</v>
      </c>
    </row>
    <row r="102" spans="1:14" x14ac:dyDescent="0.45">
      <c r="C102" s="13">
        <f>D102-H102/3600/24</f>
        <v>44847.366574074083</v>
      </c>
      <c r="D102" s="13">
        <f>C103</f>
        <v>44847.367060185192</v>
      </c>
      <c r="E102" s="2"/>
      <c r="F102" s="15" t="s">
        <v>13</v>
      </c>
      <c r="G102" s="15" t="s">
        <v>14</v>
      </c>
      <c r="H102" s="2">
        <f>VLOOKUP(G102,List!B:C,2,0)</f>
        <v>42</v>
      </c>
      <c r="I102" s="25"/>
      <c r="K102" s="2" t="str">
        <f>VLOOKUP(G102,List!B:E,4,0)</f>
        <v>dcsm-EF_BUS_TLM_MODE_10</v>
      </c>
      <c r="L102" s="2">
        <f>VLOOKUP(G102,List!B:G,6,0)</f>
        <v>2</v>
      </c>
      <c r="M102" s="14">
        <f t="shared" si="33"/>
        <v>44847.362905092603</v>
      </c>
      <c r="N102" t="str">
        <f t="shared" ref="N102:N106" si="50">+"0000    CALL "&amp;K102&amp;" -Run"</f>
        <v>0000    CALL dcsm-EF_BUS_TLM_MODE_10 -Run</v>
      </c>
    </row>
    <row r="103" spans="1:14" x14ac:dyDescent="0.45">
      <c r="C103" s="13">
        <f>D103-H103/3600/24</f>
        <v>44847.367060185192</v>
      </c>
      <c r="D103" s="13">
        <f>C104</f>
        <v>44847.369259259263</v>
      </c>
      <c r="E103" s="2"/>
      <c r="F103" s="70" t="s">
        <v>4</v>
      </c>
      <c r="G103" s="15" t="s">
        <v>5</v>
      </c>
      <c r="H103" s="2">
        <f>VLOOKUP(G103,List!B:C,2,0)</f>
        <v>190</v>
      </c>
      <c r="I103" s="25"/>
      <c r="K103" s="2" t="str">
        <f>VLOOKUP(G103,List!B:E,4,0)</f>
        <v>dcsm-EF_HEPE_HV_OFF_OBS_OFF</v>
      </c>
      <c r="L103" s="2">
        <f>VLOOKUP(G103,List!B:G,6,0)</f>
        <v>5</v>
      </c>
      <c r="M103" s="14">
        <f t="shared" si="33"/>
        <v>44847.363391203711</v>
      </c>
      <c r="N103" t="str">
        <f t="shared" si="50"/>
        <v>0000    CALL dcsm-EF_HEPE_HV_OFF_OBS_OFF -Run</v>
      </c>
    </row>
    <row r="104" spans="1:14" x14ac:dyDescent="0.45">
      <c r="C104" s="13">
        <f t="shared" ref="C104:C106" si="51">D104-H104/3600/24</f>
        <v>44847.369259259263</v>
      </c>
      <c r="D104" s="13">
        <f>C105</f>
        <v>44847.371550925927</v>
      </c>
      <c r="E104" s="2"/>
      <c r="F104" s="71"/>
      <c r="G104" s="2" t="s">
        <v>259</v>
      </c>
      <c r="H104" s="2">
        <f>VLOOKUP(G104,List!B:C,2,0)</f>
        <v>198</v>
      </c>
      <c r="I104" s="25"/>
      <c r="K104" s="2" t="str">
        <f>VLOOKUP(G104,List!B:E,4,0)</f>
        <v>dcsm-EF_ENA_HV_OFF</v>
      </c>
      <c r="L104" s="2">
        <f>VLOOKUP(G104,List!B:G,6,0)</f>
        <v>4</v>
      </c>
      <c r="M104" s="14">
        <f t="shared" si="33"/>
        <v>44847.365590277783</v>
      </c>
      <c r="N104" t="str">
        <f t="shared" si="50"/>
        <v>0000    CALL dcsm-EF_ENA_HV_OFF -Run</v>
      </c>
    </row>
    <row r="105" spans="1:14" x14ac:dyDescent="0.45">
      <c r="C105" s="13">
        <f t="shared" si="51"/>
        <v>44847.371550925927</v>
      </c>
      <c r="D105" s="13">
        <f t="shared" ref="D105:D106" si="52">C106</f>
        <v>44847.373657407406</v>
      </c>
      <c r="E105" s="2"/>
      <c r="F105" s="71"/>
      <c r="G105" s="8" t="s">
        <v>30</v>
      </c>
      <c r="H105" s="2">
        <f>VLOOKUP(G105,List!B:C,2,0)</f>
        <v>182</v>
      </c>
      <c r="I105" s="25"/>
      <c r="K105" s="2" t="str">
        <f>VLOOKUP(G105,List!B:E,4,0)</f>
        <v>dcsm-EF_MEA1_HV_OFF</v>
      </c>
      <c r="L105" s="2">
        <f>VLOOKUP(G105,List!B:G,6,0)</f>
        <v>10</v>
      </c>
      <c r="M105" s="14">
        <f t="shared" si="33"/>
        <v>44847.367881944447</v>
      </c>
      <c r="N105" t="str">
        <f t="shared" si="50"/>
        <v>0000    CALL dcsm-EF_MEA1_HV_OFF -Run</v>
      </c>
    </row>
    <row r="106" spans="1:14" ht="18.600000000000001" thickBot="1" x14ac:dyDescent="0.5">
      <c r="C106" s="13">
        <f t="shared" si="51"/>
        <v>44847.373657407406</v>
      </c>
      <c r="D106" s="13">
        <f t="shared" si="52"/>
        <v>44847.382615740738</v>
      </c>
      <c r="E106" s="2"/>
      <c r="F106" s="73"/>
      <c r="G106" s="15" t="s">
        <v>309</v>
      </c>
      <c r="H106" s="2">
        <f>VLOOKUP(G106,List!B:C,2,0)</f>
        <v>774</v>
      </c>
      <c r="I106" s="25"/>
      <c r="K106" s="2" t="str">
        <f>VLOOKUP(G106,List!B:E,4,0)</f>
        <v>dcsm-EF_MSA_HV_OFF_VFB</v>
      </c>
      <c r="L106" s="2">
        <f>VLOOKUP(G106,List!B:G,6,0)</f>
        <v>25</v>
      </c>
      <c r="M106" s="14">
        <f t="shared" si="33"/>
        <v>44847.369988425926</v>
      </c>
      <c r="N106" t="str">
        <f t="shared" si="50"/>
        <v>0000    CALL dcsm-EF_MSA_HV_OFF_VFB -Run</v>
      </c>
    </row>
    <row r="107" spans="1:14" ht="18.600000000000001" thickBot="1" x14ac:dyDescent="0.5">
      <c r="A107" s="16"/>
      <c r="B107" s="17"/>
      <c r="C107" s="18">
        <v>44847.382615740738</v>
      </c>
      <c r="D107" s="18">
        <f>C107+H107/3600/24</f>
        <v>44847.396504629629</v>
      </c>
      <c r="E107" s="19" t="s">
        <v>405</v>
      </c>
      <c r="F107" s="20"/>
      <c r="G107" s="21">
        <f>(C108-D106)*24*3600</f>
        <v>1800.0000002095476</v>
      </c>
      <c r="H107" s="22">
        <v>1200</v>
      </c>
      <c r="I107" s="23"/>
      <c r="K107" s="2"/>
      <c r="L107" s="2">
        <v>0</v>
      </c>
      <c r="M107" s="14">
        <f t="shared" si="33"/>
        <v>44847.378946759258</v>
      </c>
      <c r="N107" t="str">
        <f>"0000    WAIT_SEC  "&amp;TEXT(G107,"#0")</f>
        <v>0000    WAIT_SEC  1800</v>
      </c>
    </row>
    <row r="108" spans="1:14" x14ac:dyDescent="0.45">
      <c r="C108" s="13">
        <f>D107+10/60/24</f>
        <v>44847.403449074074</v>
      </c>
      <c r="D108" s="14">
        <f t="shared" ref="D108:D113" si="53">C108+H108/3600/24</f>
        <v>44847.406574074077</v>
      </c>
      <c r="E108" s="24"/>
      <c r="F108" s="71" t="s">
        <v>2</v>
      </c>
      <c r="G108" s="26" t="s">
        <v>3</v>
      </c>
      <c r="H108" s="2">
        <f>VLOOKUP(G108,List!B:C,2,0)</f>
        <v>270</v>
      </c>
      <c r="I108" s="25"/>
      <c r="K108" s="2" t="str">
        <f>VLOOKUP(G108,List!B:E,4,0)</f>
        <v>dcsm-EF_HEPE_HV_ON_OBS_START</v>
      </c>
      <c r="L108" s="2">
        <f>VLOOKUP(G108,List!B:G,6,0)</f>
        <v>6</v>
      </c>
      <c r="M108" s="14">
        <f t="shared" si="33"/>
        <v>44847.399780092594</v>
      </c>
      <c r="N108" t="str">
        <f>+"0000    CALL "&amp;K108&amp;" -Run"</f>
        <v>0000    CALL dcsm-EF_HEPE_HV_ON_OBS_START -Run</v>
      </c>
    </row>
    <row r="109" spans="1:14" x14ac:dyDescent="0.45">
      <c r="C109" s="13">
        <f t="shared" ref="C109:C114" si="54">D108</f>
        <v>44847.406574074077</v>
      </c>
      <c r="D109" s="13">
        <f t="shared" si="53"/>
        <v>44847.410555555558</v>
      </c>
      <c r="E109" s="2"/>
      <c r="F109" s="71"/>
      <c r="G109" s="2" t="s">
        <v>364</v>
      </c>
      <c r="H109" s="2">
        <f>VLOOKUP(G109,List!B:C,2,0)</f>
        <v>344</v>
      </c>
      <c r="I109" s="25"/>
      <c r="K109" s="2" t="str">
        <f>VLOOKUP(G109,List!B:E,4,0)</f>
        <v>dcsm-EF_ENA_HV_ON_CNT</v>
      </c>
      <c r="L109" s="2">
        <f>VLOOKUP(G109,List!B:G,6,0)</f>
        <v>18</v>
      </c>
      <c r="M109" s="14">
        <f t="shared" si="33"/>
        <v>44847.402905092596</v>
      </c>
      <c r="N109" t="str">
        <f t="shared" ref="N109:N113" si="55">+"0000    CALL "&amp;K109&amp;" -Run"</f>
        <v>0000    CALL dcsm-EF_ENA_HV_ON_CNT -Run</v>
      </c>
    </row>
    <row r="110" spans="1:14" x14ac:dyDescent="0.45">
      <c r="C110" s="13">
        <f>D109</f>
        <v>44847.410555555558</v>
      </c>
      <c r="D110" s="13">
        <f t="shared" si="53"/>
        <v>44847.430254629631</v>
      </c>
      <c r="E110" s="2"/>
      <c r="F110" s="71"/>
      <c r="G110" s="2" t="s">
        <v>23</v>
      </c>
      <c r="H110" s="2">
        <f>VLOOKUP(G110,List!B:C,2,0)</f>
        <v>1702</v>
      </c>
      <c r="I110" s="25"/>
      <c r="K110" s="2" t="str">
        <f>VLOOKUP(G110,List!B:E,4,0)</f>
        <v>dcsm-EF_MEA1_HV_ON</v>
      </c>
      <c r="L110" s="2">
        <f>VLOOKUP(G110,List!B:G,6,0)</f>
        <v>27</v>
      </c>
      <c r="M110" s="14">
        <f t="shared" si="33"/>
        <v>44847.406886574077</v>
      </c>
      <c r="N110" t="str">
        <f t="shared" si="55"/>
        <v>0000    CALL dcsm-EF_MEA1_HV_ON -Run</v>
      </c>
    </row>
    <row r="111" spans="1:14" x14ac:dyDescent="0.45">
      <c r="C111" s="13">
        <f t="shared" ref="C111:C112" si="56">D110</f>
        <v>44847.430254629631</v>
      </c>
      <c r="D111" s="13">
        <f t="shared" si="53"/>
        <v>44847.448460648149</v>
      </c>
      <c r="E111" s="2"/>
      <c r="F111" s="71"/>
      <c r="G111" s="2" t="s">
        <v>312</v>
      </c>
      <c r="H111" s="2">
        <f>VLOOKUP(G111,List!B:C,2,0)</f>
        <v>1573</v>
      </c>
      <c r="I111" s="25"/>
      <c r="K111" s="2" t="str">
        <f>VLOOKUP(G111,List!B:E,4,0)</f>
        <v>dcsm-EF_MSA_HV_ON_1_MFB_Safe</v>
      </c>
      <c r="L111" s="2">
        <f>VLOOKUP(G111,List!B:G,6,0)</f>
        <v>108</v>
      </c>
      <c r="M111" s="14">
        <f t="shared" si="33"/>
        <v>44847.426585648151</v>
      </c>
      <c r="N111" t="str">
        <f t="shared" si="55"/>
        <v>0000    CALL dcsm-EF_MSA_HV_ON_1_MFB_Safe -Run</v>
      </c>
    </row>
    <row r="112" spans="1:14" x14ac:dyDescent="0.45">
      <c r="C112" s="13">
        <f t="shared" si="56"/>
        <v>44847.448460648149</v>
      </c>
      <c r="D112" s="13">
        <f t="shared" si="53"/>
        <v>44847.469988425924</v>
      </c>
      <c r="E112" s="2"/>
      <c r="F112" s="72"/>
      <c r="G112" s="2" t="s">
        <v>318</v>
      </c>
      <c r="H112" s="2">
        <f>VLOOKUP(G112,List!B:C,2,0)</f>
        <v>1860</v>
      </c>
      <c r="I112" s="25"/>
      <c r="K112" s="2" t="str">
        <f>VLOOKUP(G112,List!B:E,4,0)</f>
        <v>dcsm-EF_MSA_HV_ON_2_MFB_Safe</v>
      </c>
      <c r="L112" s="2">
        <f>VLOOKUP(G112,List!B:G,6,0)</f>
        <v>124</v>
      </c>
      <c r="M112" s="14">
        <f t="shared" si="33"/>
        <v>44847.444791666669</v>
      </c>
      <c r="N112" t="str">
        <f t="shared" si="55"/>
        <v>0000    CALL dcsm-EF_MSA_HV_ON_2_MFB_Safe -Run</v>
      </c>
    </row>
    <row r="113" spans="1:14" x14ac:dyDescent="0.45">
      <c r="C113" s="13">
        <f>D112</f>
        <v>44847.469988425924</v>
      </c>
      <c r="D113" s="13">
        <f t="shared" si="53"/>
        <v>44847.470474537033</v>
      </c>
      <c r="E113" s="2"/>
      <c r="F113" s="15" t="s">
        <v>11</v>
      </c>
      <c r="G113" s="15" t="s">
        <v>12</v>
      </c>
      <c r="H113" s="2">
        <f>VLOOKUP(G113,List!B:C,2,0)</f>
        <v>42</v>
      </c>
      <c r="I113" s="25"/>
      <c r="K113" s="2" t="str">
        <f>VLOOKUP(G113,List!B:E,4,0)</f>
        <v>dcsm-EF_BUS_TLM_MODE_5</v>
      </c>
      <c r="L113" s="2">
        <f>VLOOKUP(G113,List!B:G,6,0)</f>
        <v>2</v>
      </c>
      <c r="M113" s="14">
        <f t="shared" si="33"/>
        <v>44847.466319444444</v>
      </c>
      <c r="N113" t="str">
        <f t="shared" si="55"/>
        <v>0000    CALL dcsm-EF_BUS_TLM_MODE_5 -Run</v>
      </c>
    </row>
    <row r="114" spans="1:14" x14ac:dyDescent="0.45">
      <c r="C114" s="27">
        <f t="shared" si="54"/>
        <v>44847.470474537033</v>
      </c>
      <c r="D114" s="27">
        <f>C115</f>
        <v>44848.366747685199</v>
      </c>
      <c r="E114" s="28" t="s">
        <v>395</v>
      </c>
      <c r="F114" s="29"/>
      <c r="G114" s="29"/>
      <c r="H114" s="30">
        <f>(D114-C114)*3600*24</f>
        <v>77438.000001548789</v>
      </c>
      <c r="I114" s="29">
        <f>H114/3600</f>
        <v>21.510555555985775</v>
      </c>
      <c r="L114" s="2">
        <v>0</v>
      </c>
      <c r="M114" s="14">
        <f t="shared" si="33"/>
        <v>44847.466805555552</v>
      </c>
      <c r="N114" t="str">
        <f>"0000    WAIT_SEC  "&amp;TEXT(H114,"#0")</f>
        <v>0000    WAIT_SEC  77438</v>
      </c>
    </row>
    <row r="115" spans="1:14" x14ac:dyDescent="0.45">
      <c r="C115" s="13">
        <f>D115-H115/3600/24</f>
        <v>44848.366747685199</v>
      </c>
      <c r="D115" s="13">
        <f>C116</f>
        <v>44848.367233796307</v>
      </c>
      <c r="E115" s="2"/>
      <c r="F115" s="15" t="s">
        <v>13</v>
      </c>
      <c r="G115" s="15" t="s">
        <v>14</v>
      </c>
      <c r="H115" s="2">
        <f>VLOOKUP(G115,List!B:C,2,0)</f>
        <v>42</v>
      </c>
      <c r="I115" s="25"/>
      <c r="K115" s="2" t="str">
        <f>VLOOKUP(G115,List!B:E,4,0)</f>
        <v>dcsm-EF_BUS_TLM_MODE_10</v>
      </c>
      <c r="L115" s="2">
        <f>VLOOKUP(G115,List!B:G,6,0)</f>
        <v>2</v>
      </c>
      <c r="M115" s="14">
        <f t="shared" si="33"/>
        <v>44848.363078703718</v>
      </c>
      <c r="N115" t="str">
        <f t="shared" ref="N115:N119" si="57">+"0000    CALL "&amp;K115&amp;" -Run"</f>
        <v>0000    CALL dcsm-EF_BUS_TLM_MODE_10 -Run</v>
      </c>
    </row>
    <row r="116" spans="1:14" x14ac:dyDescent="0.45">
      <c r="C116" s="13">
        <f>D116-H116/3600/24</f>
        <v>44848.367233796307</v>
      </c>
      <c r="D116" s="13">
        <f>C117</f>
        <v>44848.369432870379</v>
      </c>
      <c r="E116" s="2"/>
      <c r="F116" s="70" t="s">
        <v>4</v>
      </c>
      <c r="G116" s="15" t="s">
        <v>5</v>
      </c>
      <c r="H116" s="2">
        <f>VLOOKUP(G116,List!B:C,2,0)</f>
        <v>190</v>
      </c>
      <c r="I116" s="25"/>
      <c r="K116" s="2" t="str">
        <f>VLOOKUP(G116,List!B:E,4,0)</f>
        <v>dcsm-EF_HEPE_HV_OFF_OBS_OFF</v>
      </c>
      <c r="L116" s="2">
        <f>VLOOKUP(G116,List!B:G,6,0)</f>
        <v>5</v>
      </c>
      <c r="M116" s="14">
        <f t="shared" si="33"/>
        <v>44848.363564814827</v>
      </c>
      <c r="N116" t="str">
        <f t="shared" si="57"/>
        <v>0000    CALL dcsm-EF_HEPE_HV_OFF_OBS_OFF -Run</v>
      </c>
    </row>
    <row r="117" spans="1:14" x14ac:dyDescent="0.45">
      <c r="C117" s="13">
        <f t="shared" ref="C117:C119" si="58">D117-H117/3600/24</f>
        <v>44848.369432870379</v>
      </c>
      <c r="D117" s="13">
        <f>C118</f>
        <v>44848.371724537043</v>
      </c>
      <c r="E117" s="2"/>
      <c r="F117" s="71"/>
      <c r="G117" s="2" t="s">
        <v>259</v>
      </c>
      <c r="H117" s="2">
        <f>VLOOKUP(G117,List!B:C,2,0)</f>
        <v>198</v>
      </c>
      <c r="I117" s="25"/>
      <c r="K117" s="2" t="str">
        <f>VLOOKUP(G117,List!B:E,4,0)</f>
        <v>dcsm-EF_ENA_HV_OFF</v>
      </c>
      <c r="L117" s="2">
        <f>VLOOKUP(G117,List!B:G,6,0)</f>
        <v>4</v>
      </c>
      <c r="M117" s="14">
        <f t="shared" si="33"/>
        <v>44848.365763888898</v>
      </c>
      <c r="N117" t="str">
        <f t="shared" si="57"/>
        <v>0000    CALL dcsm-EF_ENA_HV_OFF -Run</v>
      </c>
    </row>
    <row r="118" spans="1:14" x14ac:dyDescent="0.45">
      <c r="C118" s="13">
        <f t="shared" si="58"/>
        <v>44848.371724537043</v>
      </c>
      <c r="D118" s="13">
        <f t="shared" ref="D118:D119" si="59">C119</f>
        <v>44848.373831018522</v>
      </c>
      <c r="E118" s="2"/>
      <c r="F118" s="71"/>
      <c r="G118" s="8" t="s">
        <v>30</v>
      </c>
      <c r="H118" s="2">
        <f>VLOOKUP(G118,List!B:C,2,0)</f>
        <v>182</v>
      </c>
      <c r="I118" s="25"/>
      <c r="K118" s="2" t="str">
        <f>VLOOKUP(G118,List!B:E,4,0)</f>
        <v>dcsm-EF_MEA1_HV_OFF</v>
      </c>
      <c r="L118" s="2">
        <f>VLOOKUP(G118,List!B:G,6,0)</f>
        <v>10</v>
      </c>
      <c r="M118" s="14">
        <f t="shared" si="33"/>
        <v>44848.368055555562</v>
      </c>
      <c r="N118" t="str">
        <f t="shared" si="57"/>
        <v>0000    CALL dcsm-EF_MEA1_HV_OFF -Run</v>
      </c>
    </row>
    <row r="119" spans="1:14" ht="18.600000000000001" thickBot="1" x14ac:dyDescent="0.5">
      <c r="C119" s="13">
        <f t="shared" si="58"/>
        <v>44848.373831018522</v>
      </c>
      <c r="D119" s="13">
        <f t="shared" si="59"/>
        <v>44848.382789351854</v>
      </c>
      <c r="E119" s="2"/>
      <c r="F119" s="73"/>
      <c r="G119" s="15" t="s">
        <v>309</v>
      </c>
      <c r="H119" s="2">
        <f>VLOOKUP(G119,List!B:C,2,0)</f>
        <v>774</v>
      </c>
      <c r="I119" s="25"/>
      <c r="K119" s="2" t="str">
        <f>VLOOKUP(G119,List!B:E,4,0)</f>
        <v>dcsm-EF_MSA_HV_OFF_VFB</v>
      </c>
      <c r="L119" s="2">
        <f>VLOOKUP(G119,List!B:G,6,0)</f>
        <v>25</v>
      </c>
      <c r="M119" s="14">
        <f t="shared" si="33"/>
        <v>44848.370162037041</v>
      </c>
      <c r="N119" t="str">
        <f t="shared" si="57"/>
        <v>0000    CALL dcsm-EF_MSA_HV_OFF_VFB -Run</v>
      </c>
    </row>
    <row r="120" spans="1:14" ht="18.600000000000001" thickBot="1" x14ac:dyDescent="0.5">
      <c r="A120" s="16"/>
      <c r="B120" s="17"/>
      <c r="C120" s="18">
        <v>44848.382789351854</v>
      </c>
      <c r="D120" s="18">
        <f>C120+H120/3600/24</f>
        <v>44848.396678240744</v>
      </c>
      <c r="E120" s="19" t="s">
        <v>406</v>
      </c>
      <c r="F120" s="20"/>
      <c r="G120" s="21">
        <f>(C121-D119)*24*3600</f>
        <v>1800.0000002095476</v>
      </c>
      <c r="H120" s="22">
        <v>1200</v>
      </c>
      <c r="I120" s="23"/>
      <c r="K120" s="2"/>
      <c r="L120" s="2">
        <v>0</v>
      </c>
      <c r="M120" s="14">
        <f t="shared" si="33"/>
        <v>44848.379120370373</v>
      </c>
      <c r="N120" t="str">
        <f>"0000    WAIT_SEC  "&amp;TEXT(G120,"#0")</f>
        <v>0000    WAIT_SEC  1800</v>
      </c>
    </row>
    <row r="121" spans="1:14" x14ac:dyDescent="0.45">
      <c r="C121" s="13">
        <f>D120+10/60/24</f>
        <v>44848.403622685189</v>
      </c>
      <c r="D121" s="14">
        <f t="shared" ref="D121:D126" si="60">C121+H121/3600/24</f>
        <v>44848.406747685192</v>
      </c>
      <c r="E121" s="24"/>
      <c r="F121" s="71" t="s">
        <v>2</v>
      </c>
      <c r="G121" s="26" t="s">
        <v>3</v>
      </c>
      <c r="H121" s="2">
        <f>VLOOKUP(G121,List!B:C,2,0)</f>
        <v>270</v>
      </c>
      <c r="I121" s="25"/>
      <c r="K121" s="2" t="str">
        <f>VLOOKUP(G121,List!B:E,4,0)</f>
        <v>dcsm-EF_HEPE_HV_ON_OBS_START</v>
      </c>
      <c r="L121" s="2">
        <f>VLOOKUP(G121,List!B:G,6,0)</f>
        <v>6</v>
      </c>
      <c r="M121" s="14">
        <f t="shared" si="33"/>
        <v>44848.399953703709</v>
      </c>
      <c r="N121" t="str">
        <f>+"0000    CALL "&amp;K121&amp;" -Run"</f>
        <v>0000    CALL dcsm-EF_HEPE_HV_ON_OBS_START -Run</v>
      </c>
    </row>
    <row r="122" spans="1:14" x14ac:dyDescent="0.45">
      <c r="C122" s="13">
        <f t="shared" ref="C122:C127" si="61">D121</f>
        <v>44848.406747685192</v>
      </c>
      <c r="D122" s="13">
        <f t="shared" si="60"/>
        <v>44848.410729166673</v>
      </c>
      <c r="E122" s="2"/>
      <c r="F122" s="71"/>
      <c r="G122" s="2" t="s">
        <v>364</v>
      </c>
      <c r="H122" s="2">
        <f>VLOOKUP(G122,List!B:C,2,0)</f>
        <v>344</v>
      </c>
      <c r="I122" s="25"/>
      <c r="K122" s="2" t="str">
        <f>VLOOKUP(G122,List!B:E,4,0)</f>
        <v>dcsm-EF_ENA_HV_ON_CNT</v>
      </c>
      <c r="L122" s="2">
        <f>VLOOKUP(G122,List!B:G,6,0)</f>
        <v>18</v>
      </c>
      <c r="M122" s="14">
        <f t="shared" si="33"/>
        <v>44848.403078703712</v>
      </c>
      <c r="N122" t="str">
        <f t="shared" ref="N122:N126" si="62">+"0000    CALL "&amp;K122&amp;" -Run"</f>
        <v>0000    CALL dcsm-EF_ENA_HV_ON_CNT -Run</v>
      </c>
    </row>
    <row r="123" spans="1:14" x14ac:dyDescent="0.45">
      <c r="C123" s="13">
        <f>D122</f>
        <v>44848.410729166673</v>
      </c>
      <c r="D123" s="13">
        <f t="shared" si="60"/>
        <v>44848.430428240747</v>
      </c>
      <c r="E123" s="2"/>
      <c r="F123" s="71"/>
      <c r="G123" s="2" t="s">
        <v>23</v>
      </c>
      <c r="H123" s="2">
        <f>VLOOKUP(G123,List!B:C,2,0)</f>
        <v>1702</v>
      </c>
      <c r="I123" s="25"/>
      <c r="K123" s="2" t="str">
        <f>VLOOKUP(G123,List!B:E,4,0)</f>
        <v>dcsm-EF_MEA1_HV_ON</v>
      </c>
      <c r="L123" s="2">
        <f>VLOOKUP(G123,List!B:G,6,0)</f>
        <v>27</v>
      </c>
      <c r="M123" s="14">
        <f t="shared" si="33"/>
        <v>44848.407060185193</v>
      </c>
      <c r="N123" t="str">
        <f t="shared" si="62"/>
        <v>0000    CALL dcsm-EF_MEA1_HV_ON -Run</v>
      </c>
    </row>
    <row r="124" spans="1:14" x14ac:dyDescent="0.45">
      <c r="C124" s="13">
        <f t="shared" ref="C124:C125" si="63">D123</f>
        <v>44848.430428240747</v>
      </c>
      <c r="D124" s="13">
        <f t="shared" si="60"/>
        <v>44848.448634259265</v>
      </c>
      <c r="E124" s="2"/>
      <c r="F124" s="71"/>
      <c r="G124" s="2" t="s">
        <v>312</v>
      </c>
      <c r="H124" s="2">
        <f>VLOOKUP(G124,List!B:C,2,0)</f>
        <v>1573</v>
      </c>
      <c r="I124" s="25"/>
      <c r="K124" s="2" t="str">
        <f>VLOOKUP(G124,List!B:E,4,0)</f>
        <v>dcsm-EF_MSA_HV_ON_1_MFB_Safe</v>
      </c>
      <c r="L124" s="2">
        <f>VLOOKUP(G124,List!B:G,6,0)</f>
        <v>108</v>
      </c>
      <c r="M124" s="14">
        <f t="shared" si="33"/>
        <v>44848.426759259266</v>
      </c>
      <c r="N124" t="str">
        <f t="shared" si="62"/>
        <v>0000    CALL dcsm-EF_MSA_HV_ON_1_MFB_Safe -Run</v>
      </c>
    </row>
    <row r="125" spans="1:14" x14ac:dyDescent="0.45">
      <c r="C125" s="13">
        <f t="shared" si="63"/>
        <v>44848.448634259265</v>
      </c>
      <c r="D125" s="13">
        <f t="shared" si="60"/>
        <v>44848.47016203704</v>
      </c>
      <c r="E125" s="2"/>
      <c r="F125" s="72"/>
      <c r="G125" s="2" t="s">
        <v>318</v>
      </c>
      <c r="H125" s="2">
        <f>VLOOKUP(G125,List!B:C,2,0)</f>
        <v>1860</v>
      </c>
      <c r="I125" s="25"/>
      <c r="K125" s="2" t="str">
        <f>VLOOKUP(G125,List!B:E,4,0)</f>
        <v>dcsm-EF_MSA_HV_ON_2_MFB_Safe</v>
      </c>
      <c r="L125" s="2">
        <f>VLOOKUP(G125,List!B:G,6,0)</f>
        <v>124</v>
      </c>
      <c r="M125" s="14">
        <f t="shared" si="33"/>
        <v>44848.444965277784</v>
      </c>
      <c r="N125" t="str">
        <f t="shared" si="62"/>
        <v>0000    CALL dcsm-EF_MSA_HV_ON_2_MFB_Safe -Run</v>
      </c>
    </row>
    <row r="126" spans="1:14" x14ac:dyDescent="0.45">
      <c r="C126" s="13">
        <f>D125</f>
        <v>44848.47016203704</v>
      </c>
      <c r="D126" s="13">
        <f t="shared" si="60"/>
        <v>44848.470648148148</v>
      </c>
      <c r="E126" s="2"/>
      <c r="F126" s="15" t="s">
        <v>11</v>
      </c>
      <c r="G126" s="15" t="s">
        <v>12</v>
      </c>
      <c r="H126" s="2">
        <f>VLOOKUP(G126,List!B:C,2,0)</f>
        <v>42</v>
      </c>
      <c r="I126" s="25"/>
      <c r="K126" s="2" t="str">
        <f>VLOOKUP(G126,List!B:E,4,0)</f>
        <v>dcsm-EF_BUS_TLM_MODE_5</v>
      </c>
      <c r="L126" s="2">
        <f>VLOOKUP(G126,List!B:G,6,0)</f>
        <v>2</v>
      </c>
      <c r="M126" s="14">
        <f t="shared" si="33"/>
        <v>44848.466493055559</v>
      </c>
      <c r="N126" t="str">
        <f t="shared" si="62"/>
        <v>0000    CALL dcsm-EF_BUS_TLM_MODE_5 -Run</v>
      </c>
    </row>
    <row r="127" spans="1:14" x14ac:dyDescent="0.45">
      <c r="C127" s="27">
        <f t="shared" si="61"/>
        <v>44848.470648148148</v>
      </c>
      <c r="D127" s="27">
        <f>C128</f>
        <v>44849.33092592594</v>
      </c>
      <c r="E127" s="28" t="s">
        <v>396</v>
      </c>
      <c r="F127" s="29"/>
      <c r="G127" s="29"/>
      <c r="H127" s="30">
        <f>(D127-C127)*3600*24</f>
        <v>74328.000001260079</v>
      </c>
      <c r="I127" s="29">
        <f>H127/3600</f>
        <v>20.646666667016689</v>
      </c>
      <c r="L127" s="2">
        <v>0</v>
      </c>
      <c r="M127" s="14">
        <f t="shared" si="33"/>
        <v>44848.466979166667</v>
      </c>
      <c r="N127" t="str">
        <f>"0000    WAIT_SEC  "&amp;TEXT(H127,"#0")</f>
        <v>0000    WAIT_SEC  74328</v>
      </c>
    </row>
    <row r="128" spans="1:14" x14ac:dyDescent="0.45">
      <c r="C128" s="13">
        <f>D128-H128/3600/24</f>
        <v>44849.33092592594</v>
      </c>
      <c r="D128" s="13">
        <f>C129</f>
        <v>44849.331412037049</v>
      </c>
      <c r="E128" s="2"/>
      <c r="F128" s="15" t="s">
        <v>13</v>
      </c>
      <c r="G128" s="15" t="s">
        <v>14</v>
      </c>
      <c r="H128" s="2">
        <f>VLOOKUP(G128,List!B:C,2,0)</f>
        <v>42</v>
      </c>
      <c r="I128" s="25"/>
      <c r="K128" s="2" t="str">
        <f>VLOOKUP(G128,List!B:E,4,0)</f>
        <v>dcsm-EF_BUS_TLM_MODE_10</v>
      </c>
      <c r="L128" s="2">
        <f>VLOOKUP(G128,List!B:G,6,0)</f>
        <v>2</v>
      </c>
      <c r="M128" s="14">
        <f t="shared" si="33"/>
        <v>44849.32725694446</v>
      </c>
      <c r="N128" t="str">
        <f t="shared" ref="N128:N132" si="64">+"0000    CALL "&amp;K128&amp;" -Run"</f>
        <v>0000    CALL dcsm-EF_BUS_TLM_MODE_10 -Run</v>
      </c>
    </row>
    <row r="129" spans="1:14" x14ac:dyDescent="0.45">
      <c r="C129" s="13">
        <f>D129-H129/3600/24</f>
        <v>44849.331412037049</v>
      </c>
      <c r="D129" s="13">
        <f>C130</f>
        <v>44849.33361111112</v>
      </c>
      <c r="E129" s="2"/>
      <c r="F129" s="70" t="s">
        <v>4</v>
      </c>
      <c r="G129" s="15" t="s">
        <v>5</v>
      </c>
      <c r="H129" s="2">
        <f>VLOOKUP(G129,List!B:C,2,0)</f>
        <v>190</v>
      </c>
      <c r="I129" s="25"/>
      <c r="K129" s="2" t="str">
        <f>VLOOKUP(G129,List!B:E,4,0)</f>
        <v>dcsm-EF_HEPE_HV_OFF_OBS_OFF</v>
      </c>
      <c r="L129" s="2">
        <f>VLOOKUP(G129,List!B:G,6,0)</f>
        <v>5</v>
      </c>
      <c r="M129" s="14">
        <f t="shared" si="33"/>
        <v>44849.327743055568</v>
      </c>
      <c r="N129" t="str">
        <f t="shared" si="64"/>
        <v>0000    CALL dcsm-EF_HEPE_HV_OFF_OBS_OFF -Run</v>
      </c>
    </row>
    <row r="130" spans="1:14" x14ac:dyDescent="0.45">
      <c r="C130" s="13">
        <f t="shared" ref="C130:C132" si="65">D130-H130/3600/24</f>
        <v>44849.33361111112</v>
      </c>
      <c r="D130" s="13">
        <f>C131</f>
        <v>44849.335902777784</v>
      </c>
      <c r="E130" s="2"/>
      <c r="F130" s="71"/>
      <c r="G130" s="2" t="s">
        <v>259</v>
      </c>
      <c r="H130" s="2">
        <f>VLOOKUP(G130,List!B:C,2,0)</f>
        <v>198</v>
      </c>
      <c r="I130" s="25"/>
      <c r="K130" s="2" t="str">
        <f>VLOOKUP(G130,List!B:E,4,0)</f>
        <v>dcsm-EF_ENA_HV_OFF</v>
      </c>
      <c r="L130" s="2">
        <f>VLOOKUP(G130,List!B:G,6,0)</f>
        <v>4</v>
      </c>
      <c r="M130" s="14">
        <f t="shared" si="33"/>
        <v>44849.32994212964</v>
      </c>
      <c r="N130" t="str">
        <f t="shared" si="64"/>
        <v>0000    CALL dcsm-EF_ENA_HV_OFF -Run</v>
      </c>
    </row>
    <row r="131" spans="1:14" x14ac:dyDescent="0.45">
      <c r="C131" s="13">
        <f t="shared" si="65"/>
        <v>44849.335902777784</v>
      </c>
      <c r="D131" s="13">
        <f t="shared" ref="D131:D132" si="66">C132</f>
        <v>44849.338009259263</v>
      </c>
      <c r="E131" s="2"/>
      <c r="F131" s="71"/>
      <c r="G131" s="8" t="s">
        <v>30</v>
      </c>
      <c r="H131" s="2">
        <f>VLOOKUP(G131,List!B:C,2,0)</f>
        <v>182</v>
      </c>
      <c r="I131" s="25"/>
      <c r="K131" s="2" t="str">
        <f>VLOOKUP(G131,List!B:E,4,0)</f>
        <v>dcsm-EF_MEA1_HV_OFF</v>
      </c>
      <c r="L131" s="2">
        <f>VLOOKUP(G131,List!B:G,6,0)</f>
        <v>10</v>
      </c>
      <c r="M131" s="14">
        <f t="shared" si="33"/>
        <v>44849.332233796304</v>
      </c>
      <c r="N131" t="str">
        <f t="shared" si="64"/>
        <v>0000    CALL dcsm-EF_MEA1_HV_OFF -Run</v>
      </c>
    </row>
    <row r="132" spans="1:14" ht="18.600000000000001" thickBot="1" x14ac:dyDescent="0.5">
      <c r="C132" s="13">
        <f t="shared" si="65"/>
        <v>44849.338009259263</v>
      </c>
      <c r="D132" s="13">
        <f t="shared" si="66"/>
        <v>44849.346967592595</v>
      </c>
      <c r="E132" s="2"/>
      <c r="F132" s="73"/>
      <c r="G132" s="15" t="s">
        <v>309</v>
      </c>
      <c r="H132" s="2">
        <f>VLOOKUP(G132,List!B:C,2,0)</f>
        <v>774</v>
      </c>
      <c r="I132" s="25"/>
      <c r="K132" s="2" t="str">
        <f>VLOOKUP(G132,List!B:E,4,0)</f>
        <v>dcsm-EF_MSA_HV_OFF_VFB</v>
      </c>
      <c r="L132" s="2">
        <f>VLOOKUP(G132,List!B:G,6,0)</f>
        <v>25</v>
      </c>
      <c r="M132" s="14">
        <f t="shared" si="33"/>
        <v>44849.334340277783</v>
      </c>
      <c r="N132" t="str">
        <f t="shared" si="64"/>
        <v>0000    CALL dcsm-EF_MSA_HV_OFF_VFB -Run</v>
      </c>
    </row>
    <row r="133" spans="1:14" ht="18.600000000000001" thickBot="1" x14ac:dyDescent="0.5">
      <c r="A133" s="16"/>
      <c r="B133" s="17"/>
      <c r="C133" s="18">
        <v>44849.346967592595</v>
      </c>
      <c r="D133" s="18">
        <f>C133+H133/3600/24</f>
        <v>44849.360856481486</v>
      </c>
      <c r="E133" s="19" t="s">
        <v>407</v>
      </c>
      <c r="F133" s="20"/>
      <c r="G133" s="21">
        <f>(C134-D132)*24*3600</f>
        <v>1800.0000002095476</v>
      </c>
      <c r="H133" s="22">
        <v>1200</v>
      </c>
      <c r="I133" s="23"/>
      <c r="K133" s="2"/>
      <c r="L133" s="2">
        <v>0</v>
      </c>
      <c r="M133" s="14">
        <f t="shared" si="33"/>
        <v>44849.343298611115</v>
      </c>
      <c r="N133" t="str">
        <f>"0000    WAIT_SEC  "&amp;TEXT(G133,"#0")</f>
        <v>0000    WAIT_SEC  1800</v>
      </c>
    </row>
    <row r="134" spans="1:14" x14ac:dyDescent="0.45">
      <c r="C134" s="13">
        <f>D133+10/60/24</f>
        <v>44849.367800925931</v>
      </c>
      <c r="D134" s="14">
        <f t="shared" ref="D134:D139" si="67">C134+H134/3600/24</f>
        <v>44849.370925925934</v>
      </c>
      <c r="E134" s="24"/>
      <c r="F134" s="71" t="s">
        <v>2</v>
      </c>
      <c r="G134" s="26" t="s">
        <v>3</v>
      </c>
      <c r="H134" s="2">
        <f>VLOOKUP(G134,List!B:C,2,0)</f>
        <v>270</v>
      </c>
      <c r="I134" s="25"/>
      <c r="K134" s="2" t="str">
        <f>VLOOKUP(G134,List!B:E,4,0)</f>
        <v>dcsm-EF_HEPE_HV_ON_OBS_START</v>
      </c>
      <c r="L134" s="2">
        <f>VLOOKUP(G134,List!B:G,6,0)</f>
        <v>6</v>
      </c>
      <c r="M134" s="14">
        <f t="shared" ref="M134:M197" si="68">C134-317/3600/24</f>
        <v>44849.36413194445</v>
      </c>
      <c r="N134" t="str">
        <f>+"0000    CALL "&amp;K134&amp;" -Run"</f>
        <v>0000    CALL dcsm-EF_HEPE_HV_ON_OBS_START -Run</v>
      </c>
    </row>
    <row r="135" spans="1:14" x14ac:dyDescent="0.45">
      <c r="C135" s="13">
        <f t="shared" ref="C135:C140" si="69">D134</f>
        <v>44849.370925925934</v>
      </c>
      <c r="D135" s="13">
        <f t="shared" si="67"/>
        <v>44849.374907407415</v>
      </c>
      <c r="E135" s="2"/>
      <c r="F135" s="71"/>
      <c r="G135" s="2" t="s">
        <v>364</v>
      </c>
      <c r="H135" s="2">
        <f>VLOOKUP(G135,List!B:C,2,0)</f>
        <v>344</v>
      </c>
      <c r="I135" s="25"/>
      <c r="K135" s="2" t="str">
        <f>VLOOKUP(G135,List!B:E,4,0)</f>
        <v>dcsm-EF_ENA_HV_ON_CNT</v>
      </c>
      <c r="L135" s="2">
        <f>VLOOKUP(G135,List!B:G,6,0)</f>
        <v>18</v>
      </c>
      <c r="M135" s="14">
        <f t="shared" si="68"/>
        <v>44849.367256944453</v>
      </c>
      <c r="N135" t="str">
        <f t="shared" ref="N135:N139" si="70">+"0000    CALL "&amp;K135&amp;" -Run"</f>
        <v>0000    CALL dcsm-EF_ENA_HV_ON_CNT -Run</v>
      </c>
    </row>
    <row r="136" spans="1:14" x14ac:dyDescent="0.45">
      <c r="C136" s="13">
        <f>D135</f>
        <v>44849.374907407415</v>
      </c>
      <c r="D136" s="13">
        <f t="shared" si="67"/>
        <v>44849.394606481488</v>
      </c>
      <c r="E136" s="2"/>
      <c r="F136" s="71"/>
      <c r="G136" s="2" t="s">
        <v>23</v>
      </c>
      <c r="H136" s="2">
        <f>VLOOKUP(G136,List!B:C,2,0)</f>
        <v>1702</v>
      </c>
      <c r="I136" s="25"/>
      <c r="K136" s="2" t="str">
        <f>VLOOKUP(G136,List!B:E,4,0)</f>
        <v>dcsm-EF_MEA1_HV_ON</v>
      </c>
      <c r="L136" s="2">
        <f>VLOOKUP(G136,List!B:G,6,0)</f>
        <v>27</v>
      </c>
      <c r="M136" s="14">
        <f t="shared" si="68"/>
        <v>44849.371238425934</v>
      </c>
      <c r="N136" t="str">
        <f t="shared" si="70"/>
        <v>0000    CALL dcsm-EF_MEA1_HV_ON -Run</v>
      </c>
    </row>
    <row r="137" spans="1:14" x14ac:dyDescent="0.45">
      <c r="C137" s="13">
        <f t="shared" ref="C137:C138" si="71">D136</f>
        <v>44849.394606481488</v>
      </c>
      <c r="D137" s="13">
        <f t="shared" si="67"/>
        <v>44849.412812500006</v>
      </c>
      <c r="E137" s="2"/>
      <c r="F137" s="71"/>
      <c r="G137" s="2" t="s">
        <v>312</v>
      </c>
      <c r="H137" s="2">
        <f>VLOOKUP(G137,List!B:C,2,0)</f>
        <v>1573</v>
      </c>
      <c r="I137" s="25"/>
      <c r="K137" s="2" t="str">
        <f>VLOOKUP(G137,List!B:E,4,0)</f>
        <v>dcsm-EF_MSA_HV_ON_1_MFB_Safe</v>
      </c>
      <c r="L137" s="2">
        <f>VLOOKUP(G137,List!B:G,6,0)</f>
        <v>108</v>
      </c>
      <c r="M137" s="14">
        <f t="shared" si="68"/>
        <v>44849.390937500008</v>
      </c>
      <c r="N137" t="str">
        <f t="shared" si="70"/>
        <v>0000    CALL dcsm-EF_MSA_HV_ON_1_MFB_Safe -Run</v>
      </c>
    </row>
    <row r="138" spans="1:14" x14ac:dyDescent="0.45">
      <c r="C138" s="13">
        <f t="shared" si="71"/>
        <v>44849.412812500006</v>
      </c>
      <c r="D138" s="13">
        <f t="shared" si="67"/>
        <v>44849.434340277781</v>
      </c>
      <c r="E138" s="2"/>
      <c r="F138" s="72"/>
      <c r="G138" s="2" t="s">
        <v>318</v>
      </c>
      <c r="H138" s="2">
        <f>VLOOKUP(G138,List!B:C,2,0)</f>
        <v>1860</v>
      </c>
      <c r="I138" s="25"/>
      <c r="K138" s="2" t="str">
        <f>VLOOKUP(G138,List!B:E,4,0)</f>
        <v>dcsm-EF_MSA_HV_ON_2_MFB_Safe</v>
      </c>
      <c r="L138" s="2">
        <f>VLOOKUP(G138,List!B:G,6,0)</f>
        <v>124</v>
      </c>
      <c r="M138" s="14">
        <f t="shared" si="68"/>
        <v>44849.409143518526</v>
      </c>
      <c r="N138" t="str">
        <f t="shared" si="70"/>
        <v>0000    CALL dcsm-EF_MSA_HV_ON_2_MFB_Safe -Run</v>
      </c>
    </row>
    <row r="139" spans="1:14" x14ac:dyDescent="0.45">
      <c r="C139" s="13">
        <f>D138</f>
        <v>44849.434340277781</v>
      </c>
      <c r="D139" s="13">
        <f t="shared" si="67"/>
        <v>44849.43482638889</v>
      </c>
      <c r="E139" s="2"/>
      <c r="F139" s="15" t="s">
        <v>11</v>
      </c>
      <c r="G139" s="15" t="s">
        <v>12</v>
      </c>
      <c r="H139" s="2">
        <f>VLOOKUP(G139,List!B:C,2,0)</f>
        <v>42</v>
      </c>
      <c r="I139" s="25"/>
      <c r="K139" s="2" t="str">
        <f>VLOOKUP(G139,List!B:E,4,0)</f>
        <v>dcsm-EF_BUS_TLM_MODE_5</v>
      </c>
      <c r="L139" s="2">
        <f>VLOOKUP(G139,List!B:G,6,0)</f>
        <v>2</v>
      </c>
      <c r="M139" s="14">
        <f t="shared" si="68"/>
        <v>44849.430671296301</v>
      </c>
      <c r="N139" t="str">
        <f t="shared" si="70"/>
        <v>0000    CALL dcsm-EF_BUS_TLM_MODE_5 -Run</v>
      </c>
    </row>
    <row r="140" spans="1:14" x14ac:dyDescent="0.45">
      <c r="C140" s="27">
        <f t="shared" si="69"/>
        <v>44849.43482638889</v>
      </c>
      <c r="D140" s="27">
        <f>C141</f>
        <v>44850.284236111125</v>
      </c>
      <c r="E140" s="28" t="s">
        <v>397</v>
      </c>
      <c r="F140" s="29"/>
      <c r="G140" s="29"/>
      <c r="H140" s="30">
        <f>(D140-C140)*3600*24</f>
        <v>73389.000001153909</v>
      </c>
      <c r="I140" s="29">
        <f>H140/3600</f>
        <v>20.385833333653864</v>
      </c>
      <c r="L140" s="2">
        <v>0</v>
      </c>
      <c r="M140" s="14">
        <f t="shared" si="68"/>
        <v>44849.431157407409</v>
      </c>
      <c r="N140" t="str">
        <f>"0000    WAIT_SEC  "&amp;TEXT(H140,"#0")</f>
        <v>0000    WAIT_SEC  73389</v>
      </c>
    </row>
    <row r="141" spans="1:14" x14ac:dyDescent="0.45">
      <c r="C141" s="13">
        <f>D141-H141/3600/24</f>
        <v>44850.284236111125</v>
      </c>
      <c r="D141" s="13">
        <f>C142</f>
        <v>44850.284722222234</v>
      </c>
      <c r="E141" s="2"/>
      <c r="F141" s="15" t="s">
        <v>13</v>
      </c>
      <c r="G141" s="15" t="s">
        <v>14</v>
      </c>
      <c r="H141" s="2">
        <f>VLOOKUP(G141,List!B:C,2,0)</f>
        <v>42</v>
      </c>
      <c r="I141" s="25"/>
      <c r="K141" s="2" t="str">
        <f>VLOOKUP(G141,List!B:E,4,0)</f>
        <v>dcsm-EF_BUS_TLM_MODE_10</v>
      </c>
      <c r="L141" s="2">
        <f>VLOOKUP(G141,List!B:G,6,0)</f>
        <v>2</v>
      </c>
      <c r="M141" s="14">
        <f t="shared" si="68"/>
        <v>44850.280567129645</v>
      </c>
      <c r="N141" t="str">
        <f t="shared" ref="N141:N145" si="72">+"0000    CALL "&amp;K141&amp;" -Run"</f>
        <v>0000    CALL dcsm-EF_BUS_TLM_MODE_10 -Run</v>
      </c>
    </row>
    <row r="142" spans="1:14" x14ac:dyDescent="0.45">
      <c r="C142" s="13">
        <f>D142-H142/3600/24</f>
        <v>44850.284722222234</v>
      </c>
      <c r="D142" s="13">
        <f>C143</f>
        <v>44850.286921296305</v>
      </c>
      <c r="E142" s="2"/>
      <c r="F142" s="70" t="s">
        <v>4</v>
      </c>
      <c r="G142" s="15" t="s">
        <v>5</v>
      </c>
      <c r="H142" s="2">
        <f>VLOOKUP(G142,List!B:C,2,0)</f>
        <v>190</v>
      </c>
      <c r="I142" s="25"/>
      <c r="K142" s="2" t="str">
        <f>VLOOKUP(G142,List!B:E,4,0)</f>
        <v>dcsm-EF_HEPE_HV_OFF_OBS_OFF</v>
      </c>
      <c r="L142" s="2">
        <f>VLOOKUP(G142,List!B:G,6,0)</f>
        <v>5</v>
      </c>
      <c r="M142" s="14">
        <f t="shared" si="68"/>
        <v>44850.281053240753</v>
      </c>
      <c r="N142" t="str">
        <f t="shared" si="72"/>
        <v>0000    CALL dcsm-EF_HEPE_HV_OFF_OBS_OFF -Run</v>
      </c>
    </row>
    <row r="143" spans="1:14" x14ac:dyDescent="0.45">
      <c r="C143" s="13">
        <f t="shared" ref="C143:C145" si="73">D143-H143/3600/24</f>
        <v>44850.286921296305</v>
      </c>
      <c r="D143" s="13">
        <f>C144</f>
        <v>44850.289212962969</v>
      </c>
      <c r="E143" s="2"/>
      <c r="F143" s="71"/>
      <c r="G143" s="2" t="s">
        <v>259</v>
      </c>
      <c r="H143" s="2">
        <f>VLOOKUP(G143,List!B:C,2,0)</f>
        <v>198</v>
      </c>
      <c r="I143" s="25"/>
      <c r="K143" s="2" t="str">
        <f>VLOOKUP(G143,List!B:E,4,0)</f>
        <v>dcsm-EF_ENA_HV_OFF</v>
      </c>
      <c r="L143" s="2">
        <f>VLOOKUP(G143,List!B:G,6,0)</f>
        <v>4</v>
      </c>
      <c r="M143" s="14">
        <f t="shared" si="68"/>
        <v>44850.283252314824</v>
      </c>
      <c r="N143" t="str">
        <f t="shared" si="72"/>
        <v>0000    CALL dcsm-EF_ENA_HV_OFF -Run</v>
      </c>
    </row>
    <row r="144" spans="1:14" x14ac:dyDescent="0.45">
      <c r="C144" s="13">
        <f t="shared" si="73"/>
        <v>44850.289212962969</v>
      </c>
      <c r="D144" s="13">
        <f t="shared" ref="D144:D145" si="74">C145</f>
        <v>44850.291319444448</v>
      </c>
      <c r="E144" s="2"/>
      <c r="F144" s="71"/>
      <c r="G144" s="8" t="s">
        <v>30</v>
      </c>
      <c r="H144" s="2">
        <f>VLOOKUP(G144,List!B:C,2,0)</f>
        <v>182</v>
      </c>
      <c r="I144" s="25"/>
      <c r="K144" s="2" t="str">
        <f>VLOOKUP(G144,List!B:E,4,0)</f>
        <v>dcsm-EF_MEA1_HV_OFF</v>
      </c>
      <c r="L144" s="2">
        <f>VLOOKUP(G144,List!B:G,6,0)</f>
        <v>10</v>
      </c>
      <c r="M144" s="14">
        <f t="shared" si="68"/>
        <v>44850.285543981488</v>
      </c>
      <c r="N144" t="str">
        <f t="shared" si="72"/>
        <v>0000    CALL dcsm-EF_MEA1_HV_OFF -Run</v>
      </c>
    </row>
    <row r="145" spans="1:14" ht="18.600000000000001" thickBot="1" x14ac:dyDescent="0.5">
      <c r="C145" s="13">
        <f t="shared" si="73"/>
        <v>44850.291319444448</v>
      </c>
      <c r="D145" s="13">
        <f t="shared" si="74"/>
        <v>44850.30027777778</v>
      </c>
      <c r="E145" s="2"/>
      <c r="F145" s="73"/>
      <c r="G145" s="15" t="s">
        <v>309</v>
      </c>
      <c r="H145" s="2">
        <f>VLOOKUP(G145,List!B:C,2,0)</f>
        <v>774</v>
      </c>
      <c r="I145" s="25"/>
      <c r="K145" s="2" t="str">
        <f>VLOOKUP(G145,List!B:E,4,0)</f>
        <v>dcsm-EF_MSA_HV_OFF_VFB</v>
      </c>
      <c r="L145" s="2">
        <f>VLOOKUP(G145,List!B:G,6,0)</f>
        <v>25</v>
      </c>
      <c r="M145" s="14">
        <f t="shared" si="68"/>
        <v>44850.287650462968</v>
      </c>
      <c r="N145" t="str">
        <f t="shared" si="72"/>
        <v>0000    CALL dcsm-EF_MSA_HV_OFF_VFB -Run</v>
      </c>
    </row>
    <row r="146" spans="1:14" ht="18.600000000000001" thickBot="1" x14ac:dyDescent="0.5">
      <c r="A146" s="16"/>
      <c r="B146" s="17"/>
      <c r="C146" s="18">
        <v>44850.30027777778</v>
      </c>
      <c r="D146" s="18">
        <f>C146+H146/3600/24</f>
        <v>44850.314166666671</v>
      </c>
      <c r="E146" s="19" t="s">
        <v>408</v>
      </c>
      <c r="F146" s="20"/>
      <c r="G146" s="21">
        <f>(C147-D145)*24*3600</f>
        <v>1800.0000002095476</v>
      </c>
      <c r="H146" s="22">
        <v>1200</v>
      </c>
      <c r="I146" s="23"/>
      <c r="K146" s="2"/>
      <c r="L146" s="2">
        <v>0</v>
      </c>
      <c r="M146" s="14">
        <f t="shared" si="68"/>
        <v>44850.2966087963</v>
      </c>
      <c r="N146" t="str">
        <f>"0000    WAIT_SEC  "&amp;TEXT(G146,"#0")</f>
        <v>0000    WAIT_SEC  1800</v>
      </c>
    </row>
    <row r="147" spans="1:14" x14ac:dyDescent="0.45">
      <c r="C147" s="13">
        <f>D146+10/60/24</f>
        <v>44850.321111111116</v>
      </c>
      <c r="D147" s="14">
        <f t="shared" ref="D147:D152" si="75">C147+H147/3600/24</f>
        <v>44850.324236111119</v>
      </c>
      <c r="E147" s="24"/>
      <c r="F147" s="71" t="s">
        <v>2</v>
      </c>
      <c r="G147" s="26" t="s">
        <v>3</v>
      </c>
      <c r="H147" s="2">
        <f>VLOOKUP(G147,List!B:C,2,0)</f>
        <v>270</v>
      </c>
      <c r="I147" s="25"/>
      <c r="K147" s="2" t="str">
        <f>VLOOKUP(G147,List!B:E,4,0)</f>
        <v>dcsm-EF_HEPE_HV_ON_OBS_START</v>
      </c>
      <c r="L147" s="2">
        <f>VLOOKUP(G147,List!B:G,6,0)</f>
        <v>6</v>
      </c>
      <c r="M147" s="14">
        <f t="shared" si="68"/>
        <v>44850.317442129635</v>
      </c>
      <c r="N147" t="str">
        <f>+"0000    CALL "&amp;K147&amp;" -Run"</f>
        <v>0000    CALL dcsm-EF_HEPE_HV_ON_OBS_START -Run</v>
      </c>
    </row>
    <row r="148" spans="1:14" x14ac:dyDescent="0.45">
      <c r="C148" s="13">
        <f t="shared" ref="C148:C153" si="76">D147</f>
        <v>44850.324236111119</v>
      </c>
      <c r="D148" s="13">
        <f t="shared" si="75"/>
        <v>44850.3282175926</v>
      </c>
      <c r="E148" s="2"/>
      <c r="F148" s="71"/>
      <c r="G148" s="2" t="s">
        <v>364</v>
      </c>
      <c r="H148" s="2">
        <f>VLOOKUP(G148,List!B:C,2,0)</f>
        <v>344</v>
      </c>
      <c r="I148" s="25"/>
      <c r="K148" s="2" t="str">
        <f>VLOOKUP(G148,List!B:E,4,0)</f>
        <v>dcsm-EF_ENA_HV_ON_CNT</v>
      </c>
      <c r="L148" s="2">
        <f>VLOOKUP(G148,List!B:G,6,0)</f>
        <v>18</v>
      </c>
      <c r="M148" s="14">
        <f t="shared" si="68"/>
        <v>44850.320567129638</v>
      </c>
      <c r="N148" t="str">
        <f t="shared" ref="N148:N152" si="77">+"0000    CALL "&amp;K148&amp;" -Run"</f>
        <v>0000    CALL dcsm-EF_ENA_HV_ON_CNT -Run</v>
      </c>
    </row>
    <row r="149" spans="1:14" x14ac:dyDescent="0.45">
      <c r="C149" s="13">
        <f>D148</f>
        <v>44850.3282175926</v>
      </c>
      <c r="D149" s="13">
        <f t="shared" si="75"/>
        <v>44850.347916666673</v>
      </c>
      <c r="E149" s="2"/>
      <c r="F149" s="71"/>
      <c r="G149" s="2" t="s">
        <v>23</v>
      </c>
      <c r="H149" s="2">
        <f>VLOOKUP(G149,List!B:C,2,0)</f>
        <v>1702</v>
      </c>
      <c r="I149" s="25"/>
      <c r="K149" s="2" t="str">
        <f>VLOOKUP(G149,List!B:E,4,0)</f>
        <v>dcsm-EF_MEA1_HV_ON</v>
      </c>
      <c r="L149" s="2">
        <f>VLOOKUP(G149,List!B:G,6,0)</f>
        <v>27</v>
      </c>
      <c r="M149" s="14">
        <f t="shared" si="68"/>
        <v>44850.324548611119</v>
      </c>
      <c r="N149" t="str">
        <f t="shared" si="77"/>
        <v>0000    CALL dcsm-EF_MEA1_HV_ON -Run</v>
      </c>
    </row>
    <row r="150" spans="1:14" x14ac:dyDescent="0.45">
      <c r="C150" s="13">
        <f t="shared" ref="C150:C151" si="78">D149</f>
        <v>44850.347916666673</v>
      </c>
      <c r="D150" s="13">
        <f t="shared" si="75"/>
        <v>44850.366122685191</v>
      </c>
      <c r="E150" s="2"/>
      <c r="F150" s="71"/>
      <c r="G150" s="2" t="s">
        <v>312</v>
      </c>
      <c r="H150" s="2">
        <f>VLOOKUP(G150,List!B:C,2,0)</f>
        <v>1573</v>
      </c>
      <c r="I150" s="25"/>
      <c r="K150" s="2" t="str">
        <f>VLOOKUP(G150,List!B:E,4,0)</f>
        <v>dcsm-EF_MSA_HV_ON_1_MFB_Safe</v>
      </c>
      <c r="L150" s="2">
        <f>VLOOKUP(G150,List!B:G,6,0)</f>
        <v>108</v>
      </c>
      <c r="M150" s="14">
        <f t="shared" si="68"/>
        <v>44850.344247685192</v>
      </c>
      <c r="N150" t="str">
        <f t="shared" si="77"/>
        <v>0000    CALL dcsm-EF_MSA_HV_ON_1_MFB_Safe -Run</v>
      </c>
    </row>
    <row r="151" spans="1:14" x14ac:dyDescent="0.45">
      <c r="C151" s="13">
        <f t="shared" si="78"/>
        <v>44850.366122685191</v>
      </c>
      <c r="D151" s="13">
        <f t="shared" si="75"/>
        <v>44850.387650462966</v>
      </c>
      <c r="E151" s="2"/>
      <c r="F151" s="72"/>
      <c r="G151" s="2" t="s">
        <v>318</v>
      </c>
      <c r="H151" s="2">
        <f>VLOOKUP(G151,List!B:C,2,0)</f>
        <v>1860</v>
      </c>
      <c r="I151" s="25"/>
      <c r="K151" s="2" t="str">
        <f>VLOOKUP(G151,List!B:E,4,0)</f>
        <v>dcsm-EF_MSA_HV_ON_2_MFB_Safe</v>
      </c>
      <c r="L151" s="2">
        <f>VLOOKUP(G151,List!B:G,6,0)</f>
        <v>124</v>
      </c>
      <c r="M151" s="14">
        <f t="shared" si="68"/>
        <v>44850.36245370371</v>
      </c>
      <c r="N151" t="str">
        <f t="shared" si="77"/>
        <v>0000    CALL dcsm-EF_MSA_HV_ON_2_MFB_Safe -Run</v>
      </c>
    </row>
    <row r="152" spans="1:14" x14ac:dyDescent="0.45">
      <c r="C152" s="13">
        <f>D151</f>
        <v>44850.387650462966</v>
      </c>
      <c r="D152" s="13">
        <f t="shared" si="75"/>
        <v>44850.388136574074</v>
      </c>
      <c r="E152" s="2"/>
      <c r="F152" s="15" t="s">
        <v>11</v>
      </c>
      <c r="G152" s="15" t="s">
        <v>12</v>
      </c>
      <c r="H152" s="2">
        <f>VLOOKUP(G152,List!B:C,2,0)</f>
        <v>42</v>
      </c>
      <c r="I152" s="25"/>
      <c r="K152" s="2" t="str">
        <f>VLOOKUP(G152,List!B:E,4,0)</f>
        <v>dcsm-EF_BUS_TLM_MODE_5</v>
      </c>
      <c r="L152" s="2">
        <f>VLOOKUP(G152,List!B:G,6,0)</f>
        <v>2</v>
      </c>
      <c r="M152" s="14">
        <f t="shared" si="68"/>
        <v>44850.383981481486</v>
      </c>
      <c r="N152" t="str">
        <f t="shared" si="77"/>
        <v>0000    CALL dcsm-EF_BUS_TLM_MODE_5 -Run</v>
      </c>
    </row>
    <row r="153" spans="1:14" x14ac:dyDescent="0.45">
      <c r="C153" s="27">
        <f t="shared" si="76"/>
        <v>44850.388136574074</v>
      </c>
      <c r="D153" s="27">
        <f>C154</f>
        <v>44851.244189814824</v>
      </c>
      <c r="E153" s="28" t="s">
        <v>398</v>
      </c>
      <c r="F153" s="29"/>
      <c r="G153" s="29"/>
      <c r="H153" s="30">
        <f>(D153-C153)*3600*24</f>
        <v>73963.000000803731</v>
      </c>
      <c r="I153" s="29">
        <f>H153/3600</f>
        <v>20.545277778001036</v>
      </c>
      <c r="L153" s="2">
        <v>0</v>
      </c>
      <c r="M153" s="14">
        <f t="shared" si="68"/>
        <v>44850.384467592594</v>
      </c>
      <c r="N153" t="str">
        <f>"0000    WAIT_SEC  "&amp;TEXT(H153,"#0")</f>
        <v>0000    WAIT_SEC  73963</v>
      </c>
    </row>
    <row r="154" spans="1:14" x14ac:dyDescent="0.45">
      <c r="C154" s="13">
        <f>D154-H154/3600/24</f>
        <v>44851.244189814824</v>
      </c>
      <c r="D154" s="13">
        <f>C155</f>
        <v>44851.244675925933</v>
      </c>
      <c r="E154" s="2"/>
      <c r="F154" s="15" t="s">
        <v>13</v>
      </c>
      <c r="G154" s="15" t="s">
        <v>14</v>
      </c>
      <c r="H154" s="2">
        <f>VLOOKUP(G154,List!B:C,2,0)</f>
        <v>42</v>
      </c>
      <c r="I154" s="25"/>
      <c r="K154" s="2" t="str">
        <f>VLOOKUP(G154,List!B:E,4,0)</f>
        <v>dcsm-EF_BUS_TLM_MODE_10</v>
      </c>
      <c r="L154" s="2">
        <f>VLOOKUP(G154,List!B:G,6,0)</f>
        <v>2</v>
      </c>
      <c r="M154" s="14">
        <f t="shared" si="68"/>
        <v>44851.240520833344</v>
      </c>
      <c r="N154" t="str">
        <f t="shared" ref="N154:N158" si="79">+"0000    CALL "&amp;K154&amp;" -Run"</f>
        <v>0000    CALL dcsm-EF_BUS_TLM_MODE_10 -Run</v>
      </c>
    </row>
    <row r="155" spans="1:14" x14ac:dyDescent="0.45">
      <c r="C155" s="13">
        <f>D155-H155/3600/24</f>
        <v>44851.244675925933</v>
      </c>
      <c r="D155" s="13">
        <f>C156</f>
        <v>44851.246875000004</v>
      </c>
      <c r="E155" s="2"/>
      <c r="F155" s="70" t="s">
        <v>4</v>
      </c>
      <c r="G155" s="15" t="s">
        <v>5</v>
      </c>
      <c r="H155" s="2">
        <f>VLOOKUP(G155,List!B:C,2,0)</f>
        <v>190</v>
      </c>
      <c r="I155" s="25"/>
      <c r="K155" s="2" t="str">
        <f>VLOOKUP(G155,List!B:E,4,0)</f>
        <v>dcsm-EF_HEPE_HV_OFF_OBS_OFF</v>
      </c>
      <c r="L155" s="2">
        <f>VLOOKUP(G155,List!B:G,6,0)</f>
        <v>5</v>
      </c>
      <c r="M155" s="14">
        <f t="shared" si="68"/>
        <v>44851.241006944452</v>
      </c>
      <c r="N155" t="str">
        <f t="shared" si="79"/>
        <v>0000    CALL dcsm-EF_HEPE_HV_OFF_OBS_OFF -Run</v>
      </c>
    </row>
    <row r="156" spans="1:14" x14ac:dyDescent="0.45">
      <c r="C156" s="13">
        <f t="shared" ref="C156:C158" si="80">D156-H156/3600/24</f>
        <v>44851.246875000004</v>
      </c>
      <c r="D156" s="13">
        <f>C157</f>
        <v>44851.249166666668</v>
      </c>
      <c r="E156" s="2"/>
      <c r="F156" s="71"/>
      <c r="G156" s="2" t="s">
        <v>259</v>
      </c>
      <c r="H156" s="2">
        <f>VLOOKUP(G156,List!B:C,2,0)</f>
        <v>198</v>
      </c>
      <c r="I156" s="25"/>
      <c r="K156" s="2" t="str">
        <f>VLOOKUP(G156,List!B:E,4,0)</f>
        <v>dcsm-EF_ENA_HV_OFF</v>
      </c>
      <c r="L156" s="2">
        <f>VLOOKUP(G156,List!B:G,6,0)</f>
        <v>4</v>
      </c>
      <c r="M156" s="14">
        <f t="shared" si="68"/>
        <v>44851.243206018524</v>
      </c>
      <c r="N156" t="str">
        <f t="shared" si="79"/>
        <v>0000    CALL dcsm-EF_ENA_HV_OFF -Run</v>
      </c>
    </row>
    <row r="157" spans="1:14" x14ac:dyDescent="0.45">
      <c r="C157" s="13">
        <f t="shared" si="80"/>
        <v>44851.249166666668</v>
      </c>
      <c r="D157" s="13">
        <f t="shared" ref="D157:D158" si="81">C158</f>
        <v>44851.251273148147</v>
      </c>
      <c r="E157" s="2"/>
      <c r="F157" s="71"/>
      <c r="G157" s="8" t="s">
        <v>30</v>
      </c>
      <c r="H157" s="2">
        <f>VLOOKUP(G157,List!B:C,2,0)</f>
        <v>182</v>
      </c>
      <c r="I157" s="25"/>
      <c r="K157" s="2" t="str">
        <f>VLOOKUP(G157,List!B:E,4,0)</f>
        <v>dcsm-EF_MEA1_HV_OFF</v>
      </c>
      <c r="L157" s="2">
        <f>VLOOKUP(G157,List!B:G,6,0)</f>
        <v>10</v>
      </c>
      <c r="M157" s="14">
        <f t="shared" si="68"/>
        <v>44851.245497685188</v>
      </c>
      <c r="N157" t="str">
        <f t="shared" si="79"/>
        <v>0000    CALL dcsm-EF_MEA1_HV_OFF -Run</v>
      </c>
    </row>
    <row r="158" spans="1:14" ht="18.600000000000001" thickBot="1" x14ac:dyDescent="0.5">
      <c r="C158" s="13">
        <f t="shared" si="80"/>
        <v>44851.251273148147</v>
      </c>
      <c r="D158" s="13">
        <f t="shared" si="81"/>
        <v>44851.260231481479</v>
      </c>
      <c r="E158" s="2"/>
      <c r="F158" s="73"/>
      <c r="G158" s="15" t="s">
        <v>309</v>
      </c>
      <c r="H158" s="2">
        <f>VLOOKUP(G158,List!B:C,2,0)</f>
        <v>774</v>
      </c>
      <c r="I158" s="25"/>
      <c r="K158" s="2" t="str">
        <f>VLOOKUP(G158,List!B:E,4,0)</f>
        <v>dcsm-EF_MSA_HV_OFF_VFB</v>
      </c>
      <c r="L158" s="2">
        <f>VLOOKUP(G158,List!B:G,6,0)</f>
        <v>25</v>
      </c>
      <c r="M158" s="14">
        <f t="shared" si="68"/>
        <v>44851.247604166667</v>
      </c>
      <c r="N158" t="str">
        <f t="shared" si="79"/>
        <v>0000    CALL dcsm-EF_MSA_HV_OFF_VFB -Run</v>
      </c>
    </row>
    <row r="159" spans="1:14" ht="18.600000000000001" thickBot="1" x14ac:dyDescent="0.5">
      <c r="A159" s="16"/>
      <c r="B159" s="17"/>
      <c r="C159" s="18">
        <v>44851.260231481479</v>
      </c>
      <c r="D159" s="18">
        <f>C159+H159/3600/24</f>
        <v>44851.27412037037</v>
      </c>
      <c r="E159" s="19" t="s">
        <v>409</v>
      </c>
      <c r="F159" s="20"/>
      <c r="G159" s="21">
        <f>(C160-D158)*24*3600</f>
        <v>1800.0000002095476</v>
      </c>
      <c r="H159" s="22">
        <v>1200</v>
      </c>
      <c r="I159" s="23"/>
      <c r="K159" s="2"/>
      <c r="L159" s="2">
        <v>0</v>
      </c>
      <c r="M159" s="14">
        <f t="shared" si="68"/>
        <v>44851.256562499999</v>
      </c>
      <c r="N159" t="str">
        <f>"0000    WAIT_SEC  "&amp;TEXT(G159,"#0")</f>
        <v>0000    WAIT_SEC  1800</v>
      </c>
    </row>
    <row r="160" spans="1:14" x14ac:dyDescent="0.45">
      <c r="C160" s="13">
        <f>D159+10/60/24</f>
        <v>44851.281064814815</v>
      </c>
      <c r="D160" s="14">
        <f t="shared" ref="D160:D165" si="82">C160+H160/3600/24</f>
        <v>44851.284189814818</v>
      </c>
      <c r="E160" s="24"/>
      <c r="F160" s="71" t="s">
        <v>2</v>
      </c>
      <c r="G160" s="26" t="s">
        <v>3</v>
      </c>
      <c r="H160" s="2">
        <f>VLOOKUP(G160,List!B:C,2,0)</f>
        <v>270</v>
      </c>
      <c r="I160" s="25"/>
      <c r="K160" s="2" t="str">
        <f>VLOOKUP(G160,List!B:E,4,0)</f>
        <v>dcsm-EF_HEPE_HV_ON_OBS_START</v>
      </c>
      <c r="L160" s="2">
        <f>VLOOKUP(G160,List!B:G,6,0)</f>
        <v>6</v>
      </c>
      <c r="M160" s="14">
        <f t="shared" si="68"/>
        <v>44851.277395833335</v>
      </c>
      <c r="N160" t="str">
        <f>+"0000    CALL "&amp;K160&amp;" -Run"</f>
        <v>0000    CALL dcsm-EF_HEPE_HV_ON_OBS_START -Run</v>
      </c>
    </row>
    <row r="161" spans="1:14" x14ac:dyDescent="0.45">
      <c r="C161" s="13">
        <f t="shared" ref="C161:C166" si="83">D160</f>
        <v>44851.284189814818</v>
      </c>
      <c r="D161" s="13">
        <f t="shared" si="82"/>
        <v>44851.288171296299</v>
      </c>
      <c r="E161" s="2"/>
      <c r="F161" s="71"/>
      <c r="G161" s="2" t="s">
        <v>364</v>
      </c>
      <c r="H161" s="2">
        <f>VLOOKUP(G161,List!B:C,2,0)</f>
        <v>344</v>
      </c>
      <c r="I161" s="25"/>
      <c r="K161" s="2" t="str">
        <f>VLOOKUP(G161,List!B:E,4,0)</f>
        <v>dcsm-EF_ENA_HV_ON_CNT</v>
      </c>
      <c r="L161" s="2">
        <f>VLOOKUP(G161,List!B:G,6,0)</f>
        <v>18</v>
      </c>
      <c r="M161" s="14">
        <f t="shared" si="68"/>
        <v>44851.280520833338</v>
      </c>
      <c r="N161" t="str">
        <f t="shared" ref="N161:N165" si="84">+"0000    CALL "&amp;K161&amp;" -Run"</f>
        <v>0000    CALL dcsm-EF_ENA_HV_ON_CNT -Run</v>
      </c>
    </row>
    <row r="162" spans="1:14" x14ac:dyDescent="0.45">
      <c r="C162" s="13">
        <f>D161</f>
        <v>44851.288171296299</v>
      </c>
      <c r="D162" s="13">
        <f t="shared" si="82"/>
        <v>44851.307870370372</v>
      </c>
      <c r="E162" s="2"/>
      <c r="F162" s="71"/>
      <c r="G162" s="2" t="s">
        <v>23</v>
      </c>
      <c r="H162" s="2">
        <f>VLOOKUP(G162,List!B:C,2,0)</f>
        <v>1702</v>
      </c>
      <c r="I162" s="25"/>
      <c r="K162" s="2" t="str">
        <f>VLOOKUP(G162,List!B:E,4,0)</f>
        <v>dcsm-EF_MEA1_HV_ON</v>
      </c>
      <c r="L162" s="2">
        <f>VLOOKUP(G162,List!B:G,6,0)</f>
        <v>27</v>
      </c>
      <c r="M162" s="14">
        <f t="shared" si="68"/>
        <v>44851.284502314818</v>
      </c>
      <c r="N162" t="str">
        <f t="shared" si="84"/>
        <v>0000    CALL dcsm-EF_MEA1_HV_ON -Run</v>
      </c>
    </row>
    <row r="163" spans="1:14" x14ac:dyDescent="0.45">
      <c r="C163" s="13">
        <f t="shared" ref="C163:C164" si="85">D162</f>
        <v>44851.307870370372</v>
      </c>
      <c r="D163" s="13">
        <f t="shared" si="82"/>
        <v>44851.32607638889</v>
      </c>
      <c r="E163" s="2"/>
      <c r="F163" s="71"/>
      <c r="G163" s="2" t="s">
        <v>312</v>
      </c>
      <c r="H163" s="2">
        <f>VLOOKUP(G163,List!B:C,2,0)</f>
        <v>1573</v>
      </c>
      <c r="I163" s="25"/>
      <c r="K163" s="2" t="str">
        <f>VLOOKUP(G163,List!B:E,4,0)</f>
        <v>dcsm-EF_MSA_HV_ON_1_MFB_Safe</v>
      </c>
      <c r="L163" s="2">
        <f>VLOOKUP(G163,List!B:G,6,0)</f>
        <v>108</v>
      </c>
      <c r="M163" s="14">
        <f t="shared" si="68"/>
        <v>44851.304201388892</v>
      </c>
      <c r="N163" t="str">
        <f t="shared" si="84"/>
        <v>0000    CALL dcsm-EF_MSA_HV_ON_1_MFB_Safe -Run</v>
      </c>
    </row>
    <row r="164" spans="1:14" x14ac:dyDescent="0.45">
      <c r="C164" s="13">
        <f t="shared" si="85"/>
        <v>44851.32607638889</v>
      </c>
      <c r="D164" s="13">
        <f t="shared" si="82"/>
        <v>44851.347604166665</v>
      </c>
      <c r="E164" s="2"/>
      <c r="F164" s="72"/>
      <c r="G164" s="2" t="s">
        <v>318</v>
      </c>
      <c r="H164" s="2">
        <f>VLOOKUP(G164,List!B:C,2,0)</f>
        <v>1860</v>
      </c>
      <c r="I164" s="25"/>
      <c r="K164" s="2" t="str">
        <f>VLOOKUP(G164,List!B:E,4,0)</f>
        <v>dcsm-EF_MSA_HV_ON_2_MFB_Safe</v>
      </c>
      <c r="L164" s="2">
        <f>VLOOKUP(G164,List!B:G,6,0)</f>
        <v>124</v>
      </c>
      <c r="M164" s="14">
        <f t="shared" si="68"/>
        <v>44851.32240740741</v>
      </c>
      <c r="N164" t="str">
        <f t="shared" si="84"/>
        <v>0000    CALL dcsm-EF_MSA_HV_ON_2_MFB_Safe -Run</v>
      </c>
    </row>
    <row r="165" spans="1:14" x14ac:dyDescent="0.45">
      <c r="C165" s="13">
        <f>D164</f>
        <v>44851.347604166665</v>
      </c>
      <c r="D165" s="13">
        <f t="shared" si="82"/>
        <v>44851.348090277774</v>
      </c>
      <c r="E165" s="2"/>
      <c r="F165" s="15" t="s">
        <v>11</v>
      </c>
      <c r="G165" s="15" t="s">
        <v>12</v>
      </c>
      <c r="H165" s="2">
        <f>VLOOKUP(G165,List!B:C,2,0)</f>
        <v>42</v>
      </c>
      <c r="I165" s="25"/>
      <c r="K165" s="2" t="str">
        <f>VLOOKUP(G165,List!B:E,4,0)</f>
        <v>dcsm-EF_BUS_TLM_MODE_5</v>
      </c>
      <c r="L165" s="2">
        <f>VLOOKUP(G165,List!B:G,6,0)</f>
        <v>2</v>
      </c>
      <c r="M165" s="14">
        <f t="shared" si="68"/>
        <v>44851.343935185185</v>
      </c>
      <c r="N165" t="str">
        <f t="shared" si="84"/>
        <v>0000    CALL dcsm-EF_BUS_TLM_MODE_5 -Run</v>
      </c>
    </row>
    <row r="166" spans="1:14" x14ac:dyDescent="0.45">
      <c r="C166" s="27">
        <f t="shared" si="83"/>
        <v>44851.348090277774</v>
      </c>
      <c r="D166" s="27">
        <f>C167</f>
        <v>44852.216759259274</v>
      </c>
      <c r="E166" s="28" t="s">
        <v>399</v>
      </c>
      <c r="F166" s="29"/>
      <c r="G166" s="29"/>
      <c r="H166" s="30">
        <f>(D166-C166)*3600*24</f>
        <v>75053.000001632608</v>
      </c>
      <c r="I166" s="29">
        <f>H166/3600</f>
        <v>20.848055556009058</v>
      </c>
      <c r="L166" s="2">
        <v>0</v>
      </c>
      <c r="M166" s="14">
        <f t="shared" si="68"/>
        <v>44851.344421296293</v>
      </c>
      <c r="N166" t="str">
        <f>"0000    WAIT_SEC  "&amp;TEXT(H166,"#0")</f>
        <v>0000    WAIT_SEC  75053</v>
      </c>
    </row>
    <row r="167" spans="1:14" x14ac:dyDescent="0.45">
      <c r="C167" s="13">
        <f>D167-H167/3600/24</f>
        <v>44852.216759259274</v>
      </c>
      <c r="D167" s="13">
        <f>C168</f>
        <v>44852.217245370382</v>
      </c>
      <c r="E167" s="2"/>
      <c r="F167" s="15" t="s">
        <v>13</v>
      </c>
      <c r="G167" s="15" t="s">
        <v>14</v>
      </c>
      <c r="H167" s="2">
        <f>VLOOKUP(G167,List!B:C,2,0)</f>
        <v>42</v>
      </c>
      <c r="I167" s="25"/>
      <c r="K167" s="2" t="str">
        <f>VLOOKUP(G167,List!B:E,4,0)</f>
        <v>dcsm-EF_BUS_TLM_MODE_10</v>
      </c>
      <c r="L167" s="2">
        <f>VLOOKUP(G167,List!B:G,6,0)</f>
        <v>2</v>
      </c>
      <c r="M167" s="14">
        <f t="shared" si="68"/>
        <v>44852.213090277794</v>
      </c>
      <c r="N167" t="str">
        <f t="shared" ref="N167:N171" si="86">+"0000    CALL "&amp;K167&amp;" -Run"</f>
        <v>0000    CALL dcsm-EF_BUS_TLM_MODE_10 -Run</v>
      </c>
    </row>
    <row r="168" spans="1:14" x14ac:dyDescent="0.45">
      <c r="C168" s="13">
        <f>D168-H168/3600/24</f>
        <v>44852.217245370382</v>
      </c>
      <c r="D168" s="13">
        <f>C169</f>
        <v>44852.219444444454</v>
      </c>
      <c r="E168" s="2"/>
      <c r="F168" s="70" t="s">
        <v>4</v>
      </c>
      <c r="G168" s="15" t="s">
        <v>5</v>
      </c>
      <c r="H168" s="2">
        <f>VLOOKUP(G168,List!B:C,2,0)</f>
        <v>190</v>
      </c>
      <c r="I168" s="25"/>
      <c r="K168" s="2" t="str">
        <f>VLOOKUP(G168,List!B:E,4,0)</f>
        <v>dcsm-EF_HEPE_HV_OFF_OBS_OFF</v>
      </c>
      <c r="L168" s="2">
        <f>VLOOKUP(G168,List!B:G,6,0)</f>
        <v>5</v>
      </c>
      <c r="M168" s="14">
        <f t="shared" si="68"/>
        <v>44852.213576388902</v>
      </c>
      <c r="N168" t="str">
        <f t="shared" si="86"/>
        <v>0000    CALL dcsm-EF_HEPE_HV_OFF_OBS_OFF -Run</v>
      </c>
    </row>
    <row r="169" spans="1:14" x14ac:dyDescent="0.45">
      <c r="C169" s="13">
        <f t="shared" ref="C169:C171" si="87">D169-H169/3600/24</f>
        <v>44852.219444444454</v>
      </c>
      <c r="D169" s="13">
        <f>C170</f>
        <v>44852.221736111118</v>
      </c>
      <c r="E169" s="2"/>
      <c r="F169" s="71"/>
      <c r="G169" s="2" t="s">
        <v>259</v>
      </c>
      <c r="H169" s="2">
        <f>VLOOKUP(G169,List!B:C,2,0)</f>
        <v>198</v>
      </c>
      <c r="I169" s="25"/>
      <c r="K169" s="2" t="str">
        <f>VLOOKUP(G169,List!B:E,4,0)</f>
        <v>dcsm-EF_ENA_HV_OFF</v>
      </c>
      <c r="L169" s="2">
        <f>VLOOKUP(G169,List!B:G,6,0)</f>
        <v>4</v>
      </c>
      <c r="M169" s="14">
        <f t="shared" si="68"/>
        <v>44852.215775462973</v>
      </c>
      <c r="N169" t="str">
        <f t="shared" si="86"/>
        <v>0000    CALL dcsm-EF_ENA_HV_OFF -Run</v>
      </c>
    </row>
    <row r="170" spans="1:14" x14ac:dyDescent="0.45">
      <c r="C170" s="13">
        <f t="shared" si="87"/>
        <v>44852.221736111118</v>
      </c>
      <c r="D170" s="13">
        <f t="shared" ref="D170:D171" si="88">C171</f>
        <v>44852.223842592597</v>
      </c>
      <c r="E170" s="2"/>
      <c r="F170" s="71"/>
      <c r="G170" s="8" t="s">
        <v>30</v>
      </c>
      <c r="H170" s="2">
        <f>VLOOKUP(G170,List!B:C,2,0)</f>
        <v>182</v>
      </c>
      <c r="I170" s="25"/>
      <c r="K170" s="2" t="str">
        <f>VLOOKUP(G170,List!B:E,4,0)</f>
        <v>dcsm-EF_MEA1_HV_OFF</v>
      </c>
      <c r="L170" s="2">
        <f>VLOOKUP(G170,List!B:G,6,0)</f>
        <v>10</v>
      </c>
      <c r="M170" s="14">
        <f t="shared" si="68"/>
        <v>44852.218067129637</v>
      </c>
      <c r="N170" t="str">
        <f t="shared" si="86"/>
        <v>0000    CALL dcsm-EF_MEA1_HV_OFF -Run</v>
      </c>
    </row>
    <row r="171" spans="1:14" ht="18.600000000000001" thickBot="1" x14ac:dyDescent="0.5">
      <c r="C171" s="13">
        <f t="shared" si="87"/>
        <v>44852.223842592597</v>
      </c>
      <c r="D171" s="13">
        <f t="shared" si="88"/>
        <v>44852.232800925929</v>
      </c>
      <c r="E171" s="2"/>
      <c r="F171" s="73"/>
      <c r="G171" s="15" t="s">
        <v>309</v>
      </c>
      <c r="H171" s="2">
        <f>VLOOKUP(G171,List!B:C,2,0)</f>
        <v>774</v>
      </c>
      <c r="I171" s="25"/>
      <c r="K171" s="2" t="str">
        <f>VLOOKUP(G171,List!B:E,4,0)</f>
        <v>dcsm-EF_MSA_HV_OFF_VFB</v>
      </c>
      <c r="L171" s="2">
        <f>VLOOKUP(G171,List!B:G,6,0)</f>
        <v>25</v>
      </c>
      <c r="M171" s="14">
        <f t="shared" si="68"/>
        <v>44852.220173611116</v>
      </c>
      <c r="N171" t="str">
        <f t="shared" si="86"/>
        <v>0000    CALL dcsm-EF_MSA_HV_OFF_VFB -Run</v>
      </c>
    </row>
    <row r="172" spans="1:14" ht="18.600000000000001" thickBot="1" x14ac:dyDescent="0.5">
      <c r="A172" s="16"/>
      <c r="B172" s="17"/>
      <c r="C172" s="18">
        <v>44852.232800925929</v>
      </c>
      <c r="D172" s="18">
        <f>C172+H172/3600/24</f>
        <v>44852.24668981482</v>
      </c>
      <c r="E172" s="19" t="s">
        <v>410</v>
      </c>
      <c r="F172" s="20"/>
      <c r="G172" s="21">
        <f>(C173-D171)*24*3600</f>
        <v>1800.0000002095476</v>
      </c>
      <c r="H172" s="22">
        <v>1200</v>
      </c>
      <c r="I172" s="23"/>
      <c r="K172" s="2"/>
      <c r="L172" s="2">
        <v>0</v>
      </c>
      <c r="M172" s="14">
        <f t="shared" si="68"/>
        <v>44852.229131944448</v>
      </c>
      <c r="N172" t="str">
        <f>"0000    WAIT_SEC  "&amp;TEXT(G172,"#0")</f>
        <v>0000    WAIT_SEC  1800</v>
      </c>
    </row>
    <row r="173" spans="1:14" x14ac:dyDescent="0.45">
      <c r="C173" s="13">
        <f>D172+10/60/24</f>
        <v>44852.253634259265</v>
      </c>
      <c r="D173" s="14">
        <f t="shared" ref="D173:D178" si="89">C173+H173/3600/24</f>
        <v>44852.256759259268</v>
      </c>
      <c r="E173" s="24"/>
      <c r="F173" s="71" t="s">
        <v>2</v>
      </c>
      <c r="G173" s="26" t="s">
        <v>3</v>
      </c>
      <c r="H173" s="2">
        <f>VLOOKUP(G173,List!B:C,2,0)</f>
        <v>270</v>
      </c>
      <c r="I173" s="25"/>
      <c r="K173" s="2" t="str">
        <f>VLOOKUP(G173,List!B:E,4,0)</f>
        <v>dcsm-EF_HEPE_HV_ON_OBS_START</v>
      </c>
      <c r="L173" s="2">
        <f>VLOOKUP(G173,List!B:G,6,0)</f>
        <v>6</v>
      </c>
      <c r="M173" s="14">
        <f t="shared" si="68"/>
        <v>44852.249965277784</v>
      </c>
      <c r="N173" t="str">
        <f>+"0000    CALL "&amp;K173&amp;" -Run"</f>
        <v>0000    CALL dcsm-EF_HEPE_HV_ON_OBS_START -Run</v>
      </c>
    </row>
    <row r="174" spans="1:14" x14ac:dyDescent="0.45">
      <c r="C174" s="13">
        <f t="shared" ref="C174:C179" si="90">D173</f>
        <v>44852.256759259268</v>
      </c>
      <c r="D174" s="13">
        <f t="shared" si="89"/>
        <v>44852.260740740749</v>
      </c>
      <c r="E174" s="2"/>
      <c r="F174" s="71"/>
      <c r="G174" s="2" t="s">
        <v>364</v>
      </c>
      <c r="H174" s="2">
        <f>VLOOKUP(G174,List!B:C,2,0)</f>
        <v>344</v>
      </c>
      <c r="I174" s="25"/>
      <c r="K174" s="2" t="str">
        <f>VLOOKUP(G174,List!B:E,4,0)</f>
        <v>dcsm-EF_ENA_HV_ON_CNT</v>
      </c>
      <c r="L174" s="2">
        <f>VLOOKUP(G174,List!B:G,6,0)</f>
        <v>18</v>
      </c>
      <c r="M174" s="14">
        <f t="shared" si="68"/>
        <v>44852.253090277787</v>
      </c>
      <c r="N174" t="str">
        <f t="shared" ref="N174:N178" si="91">+"0000    CALL "&amp;K174&amp;" -Run"</f>
        <v>0000    CALL dcsm-EF_ENA_HV_ON_CNT -Run</v>
      </c>
    </row>
    <row r="175" spans="1:14" x14ac:dyDescent="0.45">
      <c r="C175" s="13">
        <f>D174</f>
        <v>44852.260740740749</v>
      </c>
      <c r="D175" s="13">
        <f t="shared" si="89"/>
        <v>44852.280439814822</v>
      </c>
      <c r="E175" s="2"/>
      <c r="F175" s="71"/>
      <c r="G175" s="2" t="s">
        <v>23</v>
      </c>
      <c r="H175" s="2">
        <f>VLOOKUP(G175,List!B:C,2,0)</f>
        <v>1702</v>
      </c>
      <c r="I175" s="25"/>
      <c r="K175" s="2" t="str">
        <f>VLOOKUP(G175,List!B:E,4,0)</f>
        <v>dcsm-EF_MEA1_HV_ON</v>
      </c>
      <c r="L175" s="2">
        <f>VLOOKUP(G175,List!B:G,6,0)</f>
        <v>27</v>
      </c>
      <c r="M175" s="14">
        <f t="shared" si="68"/>
        <v>44852.257071759268</v>
      </c>
      <c r="N175" t="str">
        <f t="shared" si="91"/>
        <v>0000    CALL dcsm-EF_MEA1_HV_ON -Run</v>
      </c>
    </row>
    <row r="176" spans="1:14" x14ac:dyDescent="0.45">
      <c r="C176" s="13">
        <f t="shared" ref="C176:C177" si="92">D175</f>
        <v>44852.280439814822</v>
      </c>
      <c r="D176" s="13">
        <f t="shared" si="89"/>
        <v>44852.29864583334</v>
      </c>
      <c r="E176" s="2"/>
      <c r="F176" s="71"/>
      <c r="G176" s="2" t="s">
        <v>312</v>
      </c>
      <c r="H176" s="2">
        <f>VLOOKUP(G176,List!B:C,2,0)</f>
        <v>1573</v>
      </c>
      <c r="I176" s="25"/>
      <c r="K176" s="2" t="str">
        <f>VLOOKUP(G176,List!B:E,4,0)</f>
        <v>dcsm-EF_MSA_HV_ON_1_MFB_Safe</v>
      </c>
      <c r="L176" s="2">
        <f>VLOOKUP(G176,List!B:G,6,0)</f>
        <v>108</v>
      </c>
      <c r="M176" s="14">
        <f t="shared" si="68"/>
        <v>44852.276770833341</v>
      </c>
      <c r="N176" t="str">
        <f t="shared" si="91"/>
        <v>0000    CALL dcsm-EF_MSA_HV_ON_1_MFB_Safe -Run</v>
      </c>
    </row>
    <row r="177" spans="1:14" x14ac:dyDescent="0.45">
      <c r="C177" s="13">
        <f t="shared" si="92"/>
        <v>44852.29864583334</v>
      </c>
      <c r="D177" s="13">
        <f t="shared" si="89"/>
        <v>44852.320173611115</v>
      </c>
      <c r="E177" s="2"/>
      <c r="F177" s="72"/>
      <c r="G177" s="2" t="s">
        <v>318</v>
      </c>
      <c r="H177" s="2">
        <f>VLOOKUP(G177,List!B:C,2,0)</f>
        <v>1860</v>
      </c>
      <c r="I177" s="25"/>
      <c r="K177" s="2" t="str">
        <f>VLOOKUP(G177,List!B:E,4,0)</f>
        <v>dcsm-EF_MSA_HV_ON_2_MFB_Safe</v>
      </c>
      <c r="L177" s="2">
        <f>VLOOKUP(G177,List!B:G,6,0)</f>
        <v>124</v>
      </c>
      <c r="M177" s="14">
        <f t="shared" si="68"/>
        <v>44852.294976851859</v>
      </c>
      <c r="N177" t="str">
        <f t="shared" si="91"/>
        <v>0000    CALL dcsm-EF_MSA_HV_ON_2_MFB_Safe -Run</v>
      </c>
    </row>
    <row r="178" spans="1:14" x14ac:dyDescent="0.45">
      <c r="C178" s="13">
        <f>D177</f>
        <v>44852.320173611115</v>
      </c>
      <c r="D178" s="13">
        <f t="shared" si="89"/>
        <v>44852.320659722223</v>
      </c>
      <c r="E178" s="2"/>
      <c r="F178" s="15" t="s">
        <v>11</v>
      </c>
      <c r="G178" s="15" t="s">
        <v>12</v>
      </c>
      <c r="H178" s="2">
        <f>VLOOKUP(G178,List!B:C,2,0)</f>
        <v>42</v>
      </c>
      <c r="I178" s="25"/>
      <c r="K178" s="2" t="str">
        <f>VLOOKUP(G178,List!B:E,4,0)</f>
        <v>dcsm-EF_BUS_TLM_MODE_5</v>
      </c>
      <c r="L178" s="2">
        <f>VLOOKUP(G178,List!B:G,6,0)</f>
        <v>2</v>
      </c>
      <c r="M178" s="14">
        <f t="shared" si="68"/>
        <v>44852.316504629634</v>
      </c>
      <c r="N178" t="str">
        <f t="shared" si="91"/>
        <v>0000    CALL dcsm-EF_BUS_TLM_MODE_5 -Run</v>
      </c>
    </row>
    <row r="179" spans="1:14" x14ac:dyDescent="0.45">
      <c r="C179" s="27">
        <f t="shared" si="90"/>
        <v>44852.320659722223</v>
      </c>
      <c r="D179" s="27">
        <f>C180</f>
        <v>44853.199988425935</v>
      </c>
      <c r="E179" s="28" t="s">
        <v>400</v>
      </c>
      <c r="F179" s="29"/>
      <c r="G179" s="29"/>
      <c r="H179" s="30">
        <f>(D179-C179)*3600*24</f>
        <v>75974.000000674278</v>
      </c>
      <c r="I179" s="29">
        <f>H179/3600</f>
        <v>21.103888889076188</v>
      </c>
      <c r="L179" s="2">
        <v>0</v>
      </c>
      <c r="M179" s="14">
        <f t="shared" si="68"/>
        <v>44852.316990740743</v>
      </c>
      <c r="N179" t="str">
        <f>"0000    WAIT_SEC  "&amp;TEXT(H179,"#0")</f>
        <v>0000    WAIT_SEC  75974</v>
      </c>
    </row>
    <row r="180" spans="1:14" x14ac:dyDescent="0.45">
      <c r="C180" s="13">
        <f>D180-H180/3600/24</f>
        <v>44853.199988425935</v>
      </c>
      <c r="D180" s="13">
        <f>C181</f>
        <v>44853.200474537043</v>
      </c>
      <c r="E180" s="2"/>
      <c r="F180" s="15" t="s">
        <v>13</v>
      </c>
      <c r="G180" s="15" t="s">
        <v>14</v>
      </c>
      <c r="H180" s="2">
        <f>VLOOKUP(G180,List!B:C,2,0)</f>
        <v>42</v>
      </c>
      <c r="I180" s="25"/>
      <c r="K180" s="2" t="str">
        <f>VLOOKUP(G180,List!B:E,4,0)</f>
        <v>dcsm-EF_BUS_TLM_MODE_10</v>
      </c>
      <c r="L180" s="2">
        <f>VLOOKUP(G180,List!B:G,6,0)</f>
        <v>2</v>
      </c>
      <c r="M180" s="14">
        <f t="shared" si="68"/>
        <v>44853.196319444454</v>
      </c>
      <c r="N180" t="str">
        <f t="shared" ref="N180:N184" si="93">+"0000    CALL "&amp;K180&amp;" -Run"</f>
        <v>0000    CALL dcsm-EF_BUS_TLM_MODE_10 -Run</v>
      </c>
    </row>
    <row r="181" spans="1:14" x14ac:dyDescent="0.45">
      <c r="C181" s="13">
        <f>D181-H181/3600/24</f>
        <v>44853.200474537043</v>
      </c>
      <c r="D181" s="13">
        <f>C182</f>
        <v>44853.202673611115</v>
      </c>
      <c r="E181" s="2"/>
      <c r="F181" s="70" t="s">
        <v>4</v>
      </c>
      <c r="G181" s="15" t="s">
        <v>5</v>
      </c>
      <c r="H181" s="2">
        <f>VLOOKUP(G181,List!B:C,2,0)</f>
        <v>190</v>
      </c>
      <c r="I181" s="25"/>
      <c r="K181" s="2" t="str">
        <f>VLOOKUP(G181,List!B:E,4,0)</f>
        <v>dcsm-EF_HEPE_HV_OFF_OBS_OFF</v>
      </c>
      <c r="L181" s="2">
        <f>VLOOKUP(G181,List!B:G,6,0)</f>
        <v>5</v>
      </c>
      <c r="M181" s="14">
        <f t="shared" si="68"/>
        <v>44853.196805555563</v>
      </c>
      <c r="N181" t="str">
        <f t="shared" si="93"/>
        <v>0000    CALL dcsm-EF_HEPE_HV_OFF_OBS_OFF -Run</v>
      </c>
    </row>
    <row r="182" spans="1:14" x14ac:dyDescent="0.45">
      <c r="C182" s="13">
        <f t="shared" ref="C182:C184" si="94">D182-H182/3600/24</f>
        <v>44853.202673611115</v>
      </c>
      <c r="D182" s="13">
        <f>C183</f>
        <v>44853.204965277779</v>
      </c>
      <c r="E182" s="2"/>
      <c r="F182" s="71"/>
      <c r="G182" s="2" t="s">
        <v>259</v>
      </c>
      <c r="H182" s="2">
        <f>VLOOKUP(G182,List!B:C,2,0)</f>
        <v>198</v>
      </c>
      <c r="I182" s="25"/>
      <c r="K182" s="2" t="str">
        <f>VLOOKUP(G182,List!B:E,4,0)</f>
        <v>dcsm-EF_ENA_HV_OFF</v>
      </c>
      <c r="L182" s="2">
        <f>VLOOKUP(G182,List!B:G,6,0)</f>
        <v>4</v>
      </c>
      <c r="M182" s="14">
        <f t="shared" si="68"/>
        <v>44853.199004629634</v>
      </c>
      <c r="N182" t="str">
        <f t="shared" si="93"/>
        <v>0000    CALL dcsm-EF_ENA_HV_OFF -Run</v>
      </c>
    </row>
    <row r="183" spans="1:14" x14ac:dyDescent="0.45">
      <c r="C183" s="13">
        <f t="shared" si="94"/>
        <v>44853.204965277779</v>
      </c>
      <c r="D183" s="13">
        <f t="shared" ref="D183:D184" si="95">C184</f>
        <v>44853.207071759258</v>
      </c>
      <c r="E183" s="2"/>
      <c r="F183" s="71"/>
      <c r="G183" s="8" t="s">
        <v>30</v>
      </c>
      <c r="H183" s="2">
        <f>VLOOKUP(G183,List!B:C,2,0)</f>
        <v>182</v>
      </c>
      <c r="I183" s="25"/>
      <c r="K183" s="2" t="str">
        <f>VLOOKUP(G183,List!B:E,4,0)</f>
        <v>dcsm-EF_MEA1_HV_OFF</v>
      </c>
      <c r="L183" s="2">
        <f>VLOOKUP(G183,List!B:G,6,0)</f>
        <v>10</v>
      </c>
      <c r="M183" s="14">
        <f t="shared" si="68"/>
        <v>44853.201296296298</v>
      </c>
      <c r="N183" t="str">
        <f t="shared" si="93"/>
        <v>0000    CALL dcsm-EF_MEA1_HV_OFF -Run</v>
      </c>
    </row>
    <row r="184" spans="1:14" ht="18.600000000000001" thickBot="1" x14ac:dyDescent="0.5">
      <c r="C184" s="13">
        <f t="shared" si="94"/>
        <v>44853.207071759258</v>
      </c>
      <c r="D184" s="13">
        <f t="shared" si="95"/>
        <v>44853.21603009259</v>
      </c>
      <c r="E184" s="2"/>
      <c r="F184" s="73"/>
      <c r="G184" s="15" t="s">
        <v>309</v>
      </c>
      <c r="H184" s="2">
        <f>VLOOKUP(G184,List!B:C,2,0)</f>
        <v>774</v>
      </c>
      <c r="I184" s="25"/>
      <c r="K184" s="2" t="str">
        <f>VLOOKUP(G184,List!B:E,4,0)</f>
        <v>dcsm-EF_MSA_HV_OFF_VFB</v>
      </c>
      <c r="L184" s="2">
        <f>VLOOKUP(G184,List!B:G,6,0)</f>
        <v>25</v>
      </c>
      <c r="M184" s="14">
        <f t="shared" si="68"/>
        <v>44853.203402777777</v>
      </c>
      <c r="N184" t="str">
        <f t="shared" si="93"/>
        <v>0000    CALL dcsm-EF_MSA_HV_OFF_VFB -Run</v>
      </c>
    </row>
    <row r="185" spans="1:14" ht="18.600000000000001" thickBot="1" x14ac:dyDescent="0.5">
      <c r="A185" s="16"/>
      <c r="B185" s="17"/>
      <c r="C185" s="18">
        <v>44853.21603009259</v>
      </c>
      <c r="D185" s="18">
        <f>C185+H185/3600/24</f>
        <v>44853.22991898148</v>
      </c>
      <c r="E185" s="19" t="s">
        <v>411</v>
      </c>
      <c r="F185" s="20"/>
      <c r="G185" s="21">
        <f>(C186-D184)*24*3600</f>
        <v>1800.0000002095476</v>
      </c>
      <c r="H185" s="22">
        <v>1200</v>
      </c>
      <c r="I185" s="23"/>
      <c r="K185" s="2"/>
      <c r="L185" s="2">
        <v>0</v>
      </c>
      <c r="M185" s="14">
        <f t="shared" si="68"/>
        <v>44853.212361111109</v>
      </c>
      <c r="N185" t="str">
        <f>"0000    WAIT_SEC  "&amp;TEXT(G185,"#0")</f>
        <v>0000    WAIT_SEC  1800</v>
      </c>
    </row>
    <row r="186" spans="1:14" x14ac:dyDescent="0.45">
      <c r="C186" s="13">
        <f>D185+10/60/24</f>
        <v>44853.236863425926</v>
      </c>
      <c r="D186" s="14">
        <f t="shared" ref="D186:D191" si="96">C186+H186/3600/24</f>
        <v>44853.239988425928</v>
      </c>
      <c r="E186" s="24"/>
      <c r="F186" s="71" t="s">
        <v>2</v>
      </c>
      <c r="G186" s="26" t="s">
        <v>3</v>
      </c>
      <c r="H186" s="2">
        <f>VLOOKUP(G186,List!B:C,2,0)</f>
        <v>270</v>
      </c>
      <c r="I186" s="25"/>
      <c r="K186" s="2" t="str">
        <f>VLOOKUP(G186,List!B:E,4,0)</f>
        <v>dcsm-EF_HEPE_HV_ON_OBS_START</v>
      </c>
      <c r="L186" s="2">
        <f>VLOOKUP(G186,List!B:G,6,0)</f>
        <v>6</v>
      </c>
      <c r="M186" s="14">
        <f t="shared" si="68"/>
        <v>44853.233194444445</v>
      </c>
      <c r="N186" t="str">
        <f>+"0000    CALL "&amp;K186&amp;" -Run"</f>
        <v>0000    CALL dcsm-EF_HEPE_HV_ON_OBS_START -Run</v>
      </c>
    </row>
    <row r="187" spans="1:14" x14ac:dyDescent="0.45">
      <c r="C187" s="13">
        <f t="shared" ref="C187:C192" si="97">D186</f>
        <v>44853.239988425928</v>
      </c>
      <c r="D187" s="13">
        <f t="shared" si="96"/>
        <v>44853.243969907409</v>
      </c>
      <c r="E187" s="2"/>
      <c r="F187" s="71"/>
      <c r="G187" s="2" t="s">
        <v>364</v>
      </c>
      <c r="H187" s="2">
        <f>VLOOKUP(G187,List!B:C,2,0)</f>
        <v>344</v>
      </c>
      <c r="I187" s="25"/>
      <c r="K187" s="2" t="str">
        <f>VLOOKUP(G187,List!B:E,4,0)</f>
        <v>dcsm-EF_ENA_HV_ON_CNT</v>
      </c>
      <c r="L187" s="2">
        <f>VLOOKUP(G187,List!B:G,6,0)</f>
        <v>18</v>
      </c>
      <c r="M187" s="14">
        <f t="shared" si="68"/>
        <v>44853.236319444448</v>
      </c>
      <c r="N187" t="str">
        <f t="shared" ref="N187:N191" si="98">+"0000    CALL "&amp;K187&amp;" -Run"</f>
        <v>0000    CALL dcsm-EF_ENA_HV_ON_CNT -Run</v>
      </c>
    </row>
    <row r="188" spans="1:14" x14ac:dyDescent="0.45">
      <c r="C188" s="13">
        <f>D187</f>
        <v>44853.243969907409</v>
      </c>
      <c r="D188" s="13">
        <f t="shared" si="96"/>
        <v>44853.263668981483</v>
      </c>
      <c r="E188" s="2"/>
      <c r="F188" s="71"/>
      <c r="G188" s="2" t="s">
        <v>23</v>
      </c>
      <c r="H188" s="2">
        <f>VLOOKUP(G188,List!B:C,2,0)</f>
        <v>1702</v>
      </c>
      <c r="I188" s="25"/>
      <c r="K188" s="2" t="str">
        <f>VLOOKUP(G188,List!B:E,4,0)</f>
        <v>dcsm-EF_MEA1_HV_ON</v>
      </c>
      <c r="L188" s="2">
        <f>VLOOKUP(G188,List!B:G,6,0)</f>
        <v>27</v>
      </c>
      <c r="M188" s="14">
        <f t="shared" si="68"/>
        <v>44853.240300925929</v>
      </c>
      <c r="N188" t="str">
        <f t="shared" si="98"/>
        <v>0000    CALL dcsm-EF_MEA1_HV_ON -Run</v>
      </c>
    </row>
    <row r="189" spans="1:14" x14ac:dyDescent="0.45">
      <c r="C189" s="13">
        <f t="shared" ref="C189:C190" si="99">D188</f>
        <v>44853.263668981483</v>
      </c>
      <c r="D189" s="13">
        <f t="shared" si="96"/>
        <v>44853.281875000001</v>
      </c>
      <c r="E189" s="2"/>
      <c r="F189" s="71"/>
      <c r="G189" s="2" t="s">
        <v>312</v>
      </c>
      <c r="H189" s="2">
        <f>VLOOKUP(G189,List!B:C,2,0)</f>
        <v>1573</v>
      </c>
      <c r="I189" s="25"/>
      <c r="K189" s="2" t="str">
        <f>VLOOKUP(G189,List!B:E,4,0)</f>
        <v>dcsm-EF_MSA_HV_ON_1_MFB_Safe</v>
      </c>
      <c r="L189" s="2">
        <f>VLOOKUP(G189,List!B:G,6,0)</f>
        <v>108</v>
      </c>
      <c r="M189" s="14">
        <f t="shared" si="68"/>
        <v>44853.26</v>
      </c>
      <c r="N189" t="str">
        <f t="shared" si="98"/>
        <v>0000    CALL dcsm-EF_MSA_HV_ON_1_MFB_Safe -Run</v>
      </c>
    </row>
    <row r="190" spans="1:14" x14ac:dyDescent="0.45">
      <c r="C190" s="13">
        <f t="shared" si="99"/>
        <v>44853.281875000001</v>
      </c>
      <c r="D190" s="13">
        <f t="shared" si="96"/>
        <v>44853.303402777776</v>
      </c>
      <c r="E190" s="2"/>
      <c r="F190" s="72"/>
      <c r="G190" s="2" t="s">
        <v>318</v>
      </c>
      <c r="H190" s="2">
        <f>VLOOKUP(G190,List!B:C,2,0)</f>
        <v>1860</v>
      </c>
      <c r="I190" s="25"/>
      <c r="K190" s="2" t="str">
        <f>VLOOKUP(G190,List!B:E,4,0)</f>
        <v>dcsm-EF_MSA_HV_ON_2_MFB_Safe</v>
      </c>
      <c r="L190" s="2">
        <f>VLOOKUP(G190,List!B:G,6,0)</f>
        <v>124</v>
      </c>
      <c r="M190" s="14">
        <f t="shared" si="68"/>
        <v>44853.27820601852</v>
      </c>
      <c r="N190" t="str">
        <f t="shared" si="98"/>
        <v>0000    CALL dcsm-EF_MSA_HV_ON_2_MFB_Safe -Run</v>
      </c>
    </row>
    <row r="191" spans="1:14" x14ac:dyDescent="0.45">
      <c r="C191" s="13">
        <f>D190</f>
        <v>44853.303402777776</v>
      </c>
      <c r="D191" s="13">
        <f t="shared" si="96"/>
        <v>44853.303888888884</v>
      </c>
      <c r="E191" s="2"/>
      <c r="F191" s="15" t="s">
        <v>11</v>
      </c>
      <c r="G191" s="15" t="s">
        <v>12</v>
      </c>
      <c r="H191" s="2">
        <f>VLOOKUP(G191,List!B:C,2,0)</f>
        <v>42</v>
      </c>
      <c r="I191" s="25"/>
      <c r="K191" s="2" t="str">
        <f>VLOOKUP(G191,List!B:E,4,0)</f>
        <v>dcsm-EF_BUS_TLM_MODE_5</v>
      </c>
      <c r="L191" s="2">
        <f>VLOOKUP(G191,List!B:G,6,0)</f>
        <v>2</v>
      </c>
      <c r="M191" s="14">
        <f t="shared" si="68"/>
        <v>44853.299733796295</v>
      </c>
      <c r="N191" t="str">
        <f t="shared" si="98"/>
        <v>0000    CALL dcsm-EF_BUS_TLM_MODE_5 -Run</v>
      </c>
    </row>
    <row r="192" spans="1:14" x14ac:dyDescent="0.45">
      <c r="C192" s="27">
        <f t="shared" si="97"/>
        <v>44853.303888888884</v>
      </c>
      <c r="D192" s="27">
        <f>C193</f>
        <v>44853.948657407411</v>
      </c>
      <c r="E192" s="28" t="s">
        <v>401</v>
      </c>
      <c r="F192" s="29"/>
      <c r="G192" s="29"/>
      <c r="H192" s="30">
        <f>(D192-C192)*3600*24</f>
        <v>55708.000000705943</v>
      </c>
      <c r="I192" s="29">
        <f>H192/3600</f>
        <v>15.47444444464054</v>
      </c>
      <c r="L192" s="2">
        <v>0</v>
      </c>
      <c r="M192" s="14">
        <f t="shared" si="68"/>
        <v>44853.300219907404</v>
      </c>
      <c r="N192" t="str">
        <f>"0000    WAIT_SEC  "&amp;TEXT(H192,"#0")</f>
        <v>0000    WAIT_SEC  55708</v>
      </c>
    </row>
    <row r="193" spans="1:14" x14ac:dyDescent="0.45">
      <c r="C193" s="13">
        <f>D193-H193/3600/24</f>
        <v>44853.948657407411</v>
      </c>
      <c r="D193" s="13">
        <f>C194</f>
        <v>44853.949143518519</v>
      </c>
      <c r="E193" s="2"/>
      <c r="F193" s="15" t="s">
        <v>13</v>
      </c>
      <c r="G193" s="15" t="s">
        <v>14</v>
      </c>
      <c r="H193" s="2">
        <f>VLOOKUP(G193,List!B:C,2,0)</f>
        <v>42</v>
      </c>
      <c r="I193" s="25"/>
      <c r="K193" s="2" t="str">
        <f>VLOOKUP(G193,List!B:E,4,0)</f>
        <v>dcsm-EF_BUS_TLM_MODE_10</v>
      </c>
      <c r="L193" s="2">
        <f>VLOOKUP(G193,List!B:G,6,0)</f>
        <v>2</v>
      </c>
      <c r="M193" s="14">
        <f t="shared" si="68"/>
        <v>44853.94498842593</v>
      </c>
      <c r="N193" t="str">
        <f t="shared" ref="N193:N197" si="100">+"0000    CALL "&amp;K193&amp;" -Run"</f>
        <v>0000    CALL dcsm-EF_BUS_TLM_MODE_10 -Run</v>
      </c>
    </row>
    <row r="194" spans="1:14" x14ac:dyDescent="0.45">
      <c r="C194" s="13">
        <f>D194-H194/3600/24</f>
        <v>44853.949143518519</v>
      </c>
      <c r="D194" s="13">
        <f>C195</f>
        <v>44853.951342592591</v>
      </c>
      <c r="E194" s="2"/>
      <c r="F194" s="70" t="s">
        <v>4</v>
      </c>
      <c r="G194" s="15" t="s">
        <v>5</v>
      </c>
      <c r="H194" s="2">
        <f>VLOOKUP(G194,List!B:C,2,0)</f>
        <v>190</v>
      </c>
      <c r="I194" s="25"/>
      <c r="K194" s="2" t="str">
        <f>VLOOKUP(G194,List!B:E,4,0)</f>
        <v>dcsm-EF_HEPE_HV_OFF_OBS_OFF</v>
      </c>
      <c r="L194" s="2">
        <f>VLOOKUP(G194,List!B:G,6,0)</f>
        <v>5</v>
      </c>
      <c r="M194" s="14">
        <f t="shared" si="68"/>
        <v>44853.945474537039</v>
      </c>
      <c r="N194" t="str">
        <f t="shared" si="100"/>
        <v>0000    CALL dcsm-EF_HEPE_HV_OFF_OBS_OFF -Run</v>
      </c>
    </row>
    <row r="195" spans="1:14" x14ac:dyDescent="0.45">
      <c r="C195" s="13">
        <f t="shared" ref="C195:C206" si="101">D195-H195/3600/24</f>
        <v>44853.951342592591</v>
      </c>
      <c r="D195" s="13">
        <f>C196</f>
        <v>44853.953634259255</v>
      </c>
      <c r="E195" s="2"/>
      <c r="F195" s="71"/>
      <c r="G195" s="2" t="s">
        <v>259</v>
      </c>
      <c r="H195" s="2">
        <f>VLOOKUP(G195,List!B:C,2,0)</f>
        <v>198</v>
      </c>
      <c r="I195" s="25"/>
      <c r="K195" s="2" t="str">
        <f>VLOOKUP(G195,List!B:E,4,0)</f>
        <v>dcsm-EF_ENA_HV_OFF</v>
      </c>
      <c r="L195" s="2">
        <f>VLOOKUP(G195,List!B:G,6,0)</f>
        <v>4</v>
      </c>
      <c r="M195" s="14">
        <f t="shared" si="68"/>
        <v>44853.94767361111</v>
      </c>
      <c r="N195" t="str">
        <f t="shared" si="100"/>
        <v>0000    CALL dcsm-EF_ENA_HV_OFF -Run</v>
      </c>
    </row>
    <row r="196" spans="1:14" x14ac:dyDescent="0.45">
      <c r="C196" s="13">
        <f t="shared" si="101"/>
        <v>44853.953634259255</v>
      </c>
      <c r="D196" s="13">
        <f t="shared" ref="D196:D206" si="102">C197</f>
        <v>44853.955787037034</v>
      </c>
      <c r="E196" s="2"/>
      <c r="F196" s="71"/>
      <c r="G196" s="8" t="s">
        <v>280</v>
      </c>
      <c r="H196" s="2">
        <f>VLOOKUP(G196,List!B:C,2,0)</f>
        <v>186</v>
      </c>
      <c r="I196" s="25"/>
      <c r="K196" s="2" t="str">
        <f>VLOOKUP(G196,List!B:E,4,0)</f>
        <v>dcsm-EF_MEA1_HV_SCAN_OFF</v>
      </c>
      <c r="L196" s="2">
        <f>VLOOKUP(G196,List!B:G,6,0)</f>
        <v>12</v>
      </c>
      <c r="M196" s="14">
        <f t="shared" si="68"/>
        <v>44853.949965277774</v>
      </c>
      <c r="N196" t="str">
        <f t="shared" si="100"/>
        <v>0000    CALL dcsm-EF_MEA1_HV_SCAN_OFF -Run</v>
      </c>
    </row>
    <row r="197" spans="1:14" ht="18.600000000000001" thickBot="1" x14ac:dyDescent="0.5">
      <c r="C197" s="13">
        <f t="shared" si="101"/>
        <v>44853.955787037034</v>
      </c>
      <c r="D197" s="13">
        <f t="shared" si="102"/>
        <v>44853.964745370366</v>
      </c>
      <c r="E197" s="2"/>
      <c r="F197" s="73"/>
      <c r="G197" s="15" t="s">
        <v>309</v>
      </c>
      <c r="H197" s="2">
        <f>VLOOKUP(G197,List!B:C,2,0)</f>
        <v>774</v>
      </c>
      <c r="I197" s="25"/>
      <c r="K197" s="2" t="str">
        <f>VLOOKUP(G197,List!B:E,4,0)</f>
        <v>dcsm-EF_MSA_HV_OFF_VFB</v>
      </c>
      <c r="L197" s="2">
        <f>VLOOKUP(G197,List!B:G,6,0)</f>
        <v>25</v>
      </c>
      <c r="M197" s="14">
        <f t="shared" si="68"/>
        <v>44853.952118055553</v>
      </c>
      <c r="N197" t="str">
        <f t="shared" si="100"/>
        <v>0000    CALL dcsm-EF_MSA_HV_OFF_VFB -Run</v>
      </c>
    </row>
    <row r="198" spans="1:14" x14ac:dyDescent="0.45">
      <c r="A198" s="31"/>
      <c r="B198" s="32"/>
      <c r="C198" s="13">
        <f t="shared" si="101"/>
        <v>44853.964745370366</v>
      </c>
      <c r="D198" s="13">
        <f t="shared" si="102"/>
        <v>44853.965555555551</v>
      </c>
      <c r="E198" s="2"/>
      <c r="F198" s="70" t="s">
        <v>48</v>
      </c>
      <c r="G198" s="15" t="s">
        <v>6</v>
      </c>
      <c r="H198" s="2">
        <f>VLOOKUP(G198,List!B:C,2,0)</f>
        <v>70</v>
      </c>
      <c r="I198" s="33"/>
      <c r="K198" s="2" t="str">
        <f>VLOOKUP(G198,List!B:E,4,0)</f>
        <v>dcsm-EF_HEPE_OFF_STOP</v>
      </c>
      <c r="L198" s="2">
        <f>VLOOKUP(G198,List!B:G,6,0)</f>
        <v>4</v>
      </c>
      <c r="M198" s="14">
        <f t="shared" ref="M198:M207" si="103">C198-317/3600/24</f>
        <v>44853.961076388885</v>
      </c>
      <c r="N198" t="str">
        <f>+"0000    CALL "&amp;K198&amp;" -Run"</f>
        <v>0000    CALL dcsm-EF_HEPE_OFF_STOP -Run</v>
      </c>
    </row>
    <row r="199" spans="1:14" x14ac:dyDescent="0.45">
      <c r="A199" s="31"/>
      <c r="B199" s="32"/>
      <c r="C199" s="13">
        <f t="shared" si="101"/>
        <v>44853.965555555551</v>
      </c>
      <c r="D199" s="13">
        <f t="shared" si="102"/>
        <v>44853.967407407406</v>
      </c>
      <c r="E199" s="2"/>
      <c r="F199" s="71"/>
      <c r="G199" s="15" t="s">
        <v>378</v>
      </c>
      <c r="H199" s="2">
        <f>VLOOKUP(G199,List!B:C,2,0)</f>
        <v>160</v>
      </c>
      <c r="I199" s="33"/>
      <c r="K199" s="2" t="str">
        <f>VLOOKUP(G199,List!B:E,4,0)</f>
        <v>dcsm-EF_MIA_OFF</v>
      </c>
      <c r="L199" s="2">
        <f>VLOOKUP(G199,List!B:G,6,0)</f>
        <v>4</v>
      </c>
      <c r="M199" s="14">
        <f t="shared" si="103"/>
        <v>44853.96188657407</v>
      </c>
      <c r="N199" t="str">
        <f t="shared" ref="N199:N206" si="104">+"0000    CALL "&amp;K199&amp;" -Run"</f>
        <v>0000    CALL dcsm-EF_MIA_OFF -Run</v>
      </c>
    </row>
    <row r="200" spans="1:14" x14ac:dyDescent="0.45">
      <c r="A200" s="31"/>
      <c r="B200" s="32"/>
      <c r="C200" s="13">
        <f t="shared" si="101"/>
        <v>44853.967407407406</v>
      </c>
      <c r="D200" s="13">
        <f>C201</f>
        <v>44853.969259259262</v>
      </c>
      <c r="E200" s="2"/>
      <c r="F200" s="71"/>
      <c r="G200" s="15" t="s">
        <v>24</v>
      </c>
      <c r="H200" s="2">
        <f>VLOOKUP(G200,List!B:C,2,0)</f>
        <v>160</v>
      </c>
      <c r="I200" s="33"/>
      <c r="K200" s="2" t="str">
        <f>VLOOKUP(G200,List!B:E,4,0)</f>
        <v>dcsm-EF_MEA1_OFF</v>
      </c>
      <c r="L200" s="2">
        <f>VLOOKUP(G200,List!B:G,6,0)</f>
        <v>4</v>
      </c>
      <c r="M200" s="14">
        <f t="shared" si="103"/>
        <v>44853.963738425926</v>
      </c>
      <c r="N200" t="str">
        <f t="shared" si="104"/>
        <v>0000    CALL dcsm-EF_MEA1_OFF -Run</v>
      </c>
    </row>
    <row r="201" spans="1:14" x14ac:dyDescent="0.45">
      <c r="A201" s="31"/>
      <c r="B201" s="32"/>
      <c r="C201" s="13">
        <f t="shared" si="101"/>
        <v>44853.969259259262</v>
      </c>
      <c r="D201" s="13">
        <f>C202</f>
        <v>44853.969351851854</v>
      </c>
      <c r="E201" s="2"/>
      <c r="F201" s="71"/>
      <c r="G201" s="15" t="s">
        <v>7</v>
      </c>
      <c r="H201" s="2">
        <f>VLOOKUP(G201,List!B:C,2,0)</f>
        <v>8</v>
      </c>
      <c r="I201" s="33"/>
      <c r="K201" s="2" t="str">
        <f>VLOOKUP(G201,List!B:E,4,0)</f>
        <v>dcsm-EF_MGF_OFF</v>
      </c>
      <c r="L201" s="2">
        <f>VLOOKUP(G201,List!B:G,6,0)</f>
        <v>1</v>
      </c>
      <c r="M201" s="14">
        <f t="shared" si="103"/>
        <v>44853.965590277781</v>
      </c>
      <c r="N201" t="str">
        <f t="shared" si="104"/>
        <v>0000    CALL dcsm-EF_MGF_OFF -Run</v>
      </c>
    </row>
    <row r="202" spans="1:14" x14ac:dyDescent="0.45">
      <c r="A202" s="31"/>
      <c r="B202" s="32"/>
      <c r="C202" s="13">
        <f t="shared" si="101"/>
        <v>44853.969351851854</v>
      </c>
      <c r="D202" s="13">
        <f t="shared" si="102"/>
        <v>44853.969814814816</v>
      </c>
      <c r="E202" s="2"/>
      <c r="F202" s="71"/>
      <c r="G202" s="15" t="s">
        <v>16</v>
      </c>
      <c r="H202" s="2">
        <f>VLOOKUP(G202,List!B:C,2,0)</f>
        <v>40</v>
      </c>
      <c r="I202" s="33"/>
      <c r="K202" s="2" t="str">
        <f>VLOOKUP(G202,List!B:E,4,0)</f>
        <v>dcsm-EF_PME_OFF</v>
      </c>
      <c r="L202" s="2">
        <f>VLOOKUP(G202,List!B:G,6,0)</f>
        <v>1</v>
      </c>
      <c r="M202" s="14">
        <f t="shared" si="103"/>
        <v>44853.965682870374</v>
      </c>
      <c r="N202" t="str">
        <f t="shared" si="104"/>
        <v>0000    CALL dcsm-EF_PME_OFF -Run</v>
      </c>
    </row>
    <row r="203" spans="1:14" x14ac:dyDescent="0.45">
      <c r="A203" s="31"/>
      <c r="B203" s="32"/>
      <c r="C203" s="13">
        <f t="shared" si="101"/>
        <v>44853.969814814816</v>
      </c>
      <c r="D203" s="13">
        <f t="shared" si="102"/>
        <v>44853.970833333333</v>
      </c>
      <c r="E203" s="2"/>
      <c r="F203" s="71"/>
      <c r="G203" s="15" t="s">
        <v>379</v>
      </c>
      <c r="H203" s="2">
        <f>VLOOKUP(G203,List!B:C,2,0)</f>
        <v>88</v>
      </c>
      <c r="I203" s="33"/>
      <c r="K203" s="2" t="str">
        <f>VLOOKUP(G203,List!B:E,4,0)</f>
        <v>dcsm-EF_ENA_power_OFF</v>
      </c>
      <c r="L203" s="2">
        <f>VLOOKUP(G203,List!B:G,6,0)</f>
        <v>4</v>
      </c>
      <c r="M203" s="14">
        <f t="shared" si="103"/>
        <v>44853.966145833336</v>
      </c>
      <c r="N203" t="str">
        <f t="shared" si="104"/>
        <v>0000    CALL dcsm-EF_ENA_power_OFF -Run</v>
      </c>
    </row>
    <row r="204" spans="1:14" x14ac:dyDescent="0.45">
      <c r="A204" s="31"/>
      <c r="B204" s="32"/>
      <c r="C204" s="13">
        <f t="shared" si="101"/>
        <v>44853.970833333333</v>
      </c>
      <c r="D204" s="13">
        <f t="shared" si="102"/>
        <v>44853.975231481483</v>
      </c>
      <c r="E204" s="2"/>
      <c r="F204" s="72"/>
      <c r="G204" s="15" t="s">
        <v>380</v>
      </c>
      <c r="H204" s="2">
        <f>VLOOKUP(G204,List!B:C,2,0)</f>
        <v>380</v>
      </c>
      <c r="I204" s="33"/>
      <c r="K204" s="2" t="str">
        <f>VLOOKUP(G204,List!B:E,4,0)</f>
        <v>dcsm-EF_MSA_OFF</v>
      </c>
      <c r="L204" s="2">
        <f>VLOOKUP(G204,List!B:G,6,0)</f>
        <v>25</v>
      </c>
      <c r="M204" s="14">
        <f t="shared" si="103"/>
        <v>44853.967164351852</v>
      </c>
      <c r="N204" t="str">
        <f t="shared" si="104"/>
        <v>0000    CALL dcsm-EF_MSA_OFF -Run</v>
      </c>
    </row>
    <row r="205" spans="1:14" x14ac:dyDescent="0.45">
      <c r="C205" s="13">
        <f t="shared" si="101"/>
        <v>44853.975231481483</v>
      </c>
      <c r="D205" s="13">
        <f t="shared" si="102"/>
        <v>44853.976620370369</v>
      </c>
      <c r="E205" s="2"/>
      <c r="F205" s="15" t="s">
        <v>8</v>
      </c>
      <c r="G205" s="35" t="s">
        <v>36</v>
      </c>
      <c r="H205" s="2">
        <f>VLOOKUP(G205,List!B:C,2,0)</f>
        <v>120</v>
      </c>
      <c r="I205" s="33"/>
      <c r="K205" s="2" t="str">
        <f>VLOOKUP(G205,List!B:E,4,0)</f>
        <v>dcsm-EF_MDP_POWEROFF</v>
      </c>
      <c r="L205" s="2">
        <f>VLOOKUP(G205,List!B:G,6,0)</f>
        <v>3</v>
      </c>
      <c r="M205" s="14">
        <f t="shared" si="103"/>
        <v>44853.971562500003</v>
      </c>
      <c r="N205" t="str">
        <f t="shared" si="104"/>
        <v>0000    CALL dcsm-EF_MDP_POWEROFF -Run</v>
      </c>
    </row>
    <row r="206" spans="1:14" ht="18.600000000000001" thickBot="1" x14ac:dyDescent="0.5">
      <c r="C206" s="13">
        <f t="shared" si="101"/>
        <v>44853.976620370369</v>
      </c>
      <c r="D206" s="13">
        <f t="shared" si="102"/>
        <v>44853.979166666664</v>
      </c>
      <c r="E206" s="2"/>
      <c r="F206" s="26" t="s">
        <v>9</v>
      </c>
      <c r="G206" t="s">
        <v>37</v>
      </c>
      <c r="H206" s="2">
        <f>VLOOKUP(G206,List!B:C,2,0)</f>
        <v>220</v>
      </c>
      <c r="I206" s="33"/>
      <c r="K206" s="2" t="str">
        <f>VLOOKUP(G206,List!B:E,4,0)</f>
        <v>dcsm-EF_BUS_MONI_OFF</v>
      </c>
      <c r="L206" s="2">
        <f>VLOOKUP(G206,List!B:G,6,0)</f>
        <v>5</v>
      </c>
      <c r="M206" s="14">
        <f t="shared" si="103"/>
        <v>44853.972951388889</v>
      </c>
      <c r="N206" t="str">
        <f t="shared" si="104"/>
        <v>0000    CALL dcsm-EF_BUS_MONI_OFF -Run</v>
      </c>
    </row>
    <row r="207" spans="1:14" ht="18.600000000000001" thickBot="1" x14ac:dyDescent="0.5">
      <c r="A207" s="16"/>
      <c r="B207" s="17"/>
      <c r="C207" s="18">
        <v>44853.979166666664</v>
      </c>
      <c r="D207" s="18">
        <f>C207+H207/3600/24</f>
        <v>44853.993055555555</v>
      </c>
      <c r="E207" s="18"/>
      <c r="F207" s="20"/>
      <c r="G207" s="20" t="s">
        <v>146</v>
      </c>
      <c r="H207" s="22">
        <v>1200</v>
      </c>
      <c r="I207" s="23"/>
      <c r="K207" s="2"/>
      <c r="L207" s="2">
        <v>0</v>
      </c>
      <c r="M207" s="14">
        <f t="shared" si="103"/>
        <v>44853.975497685184</v>
      </c>
    </row>
    <row r="208" spans="1:14" x14ac:dyDescent="0.45">
      <c r="C208"/>
      <c r="D208"/>
    </row>
    <row r="209" spans="3:4" x14ac:dyDescent="0.45">
      <c r="C209"/>
      <c r="D209"/>
    </row>
    <row r="210" spans="3:4" x14ac:dyDescent="0.45">
      <c r="C210"/>
      <c r="D210"/>
    </row>
    <row r="211" spans="3:4" x14ac:dyDescent="0.45">
      <c r="C211"/>
      <c r="D211"/>
    </row>
    <row r="212" spans="3:4" x14ac:dyDescent="0.45">
      <c r="C212"/>
      <c r="D212"/>
    </row>
    <row r="213" spans="3:4" x14ac:dyDescent="0.45">
      <c r="C213"/>
      <c r="D213"/>
    </row>
    <row r="214" spans="3:4" x14ac:dyDescent="0.45">
      <c r="C214"/>
      <c r="D214"/>
    </row>
    <row r="215" spans="3:4" x14ac:dyDescent="0.45">
      <c r="C215"/>
      <c r="D215"/>
    </row>
    <row r="216" spans="3:4" x14ac:dyDescent="0.45">
      <c r="C216"/>
      <c r="D216"/>
    </row>
    <row r="217" spans="3:4" x14ac:dyDescent="0.45">
      <c r="C217"/>
      <c r="D217"/>
    </row>
    <row r="218" spans="3:4" x14ac:dyDescent="0.45">
      <c r="C218"/>
      <c r="D218"/>
    </row>
    <row r="219" spans="3:4" x14ac:dyDescent="0.45">
      <c r="C219"/>
      <c r="D219"/>
    </row>
    <row r="220" spans="3:4" x14ac:dyDescent="0.45">
      <c r="C220"/>
      <c r="D220"/>
    </row>
    <row r="221" spans="3:4" x14ac:dyDescent="0.45">
      <c r="C221"/>
      <c r="D221"/>
    </row>
    <row r="222" spans="3:4" x14ac:dyDescent="0.45">
      <c r="C222"/>
      <c r="D222"/>
    </row>
    <row r="223" spans="3:4" x14ac:dyDescent="0.45">
      <c r="C223"/>
      <c r="D223"/>
    </row>
    <row r="224" spans="3:4" x14ac:dyDescent="0.45">
      <c r="C224"/>
      <c r="D224"/>
    </row>
    <row r="225" spans="3:4" x14ac:dyDescent="0.45">
      <c r="C225"/>
      <c r="D225"/>
    </row>
    <row r="226" spans="3:4" x14ac:dyDescent="0.45">
      <c r="C226"/>
      <c r="D226"/>
    </row>
    <row r="227" spans="3:4" x14ac:dyDescent="0.45">
      <c r="C227"/>
      <c r="D227"/>
    </row>
    <row r="228" spans="3:4" x14ac:dyDescent="0.45">
      <c r="C228"/>
      <c r="D228"/>
    </row>
    <row r="229" spans="3:4" x14ac:dyDescent="0.45">
      <c r="C229"/>
      <c r="D229"/>
    </row>
    <row r="230" spans="3:4" x14ac:dyDescent="0.45">
      <c r="C230"/>
      <c r="D230"/>
    </row>
    <row r="231" spans="3:4" x14ac:dyDescent="0.45">
      <c r="C231"/>
      <c r="D231"/>
    </row>
    <row r="232" spans="3:4" x14ac:dyDescent="0.45">
      <c r="C232"/>
      <c r="D232"/>
    </row>
    <row r="233" spans="3:4" x14ac:dyDescent="0.45">
      <c r="C233"/>
      <c r="D233"/>
    </row>
    <row r="234" spans="3:4" x14ac:dyDescent="0.45">
      <c r="C234"/>
      <c r="D234"/>
    </row>
    <row r="235" spans="3:4" x14ac:dyDescent="0.45">
      <c r="C235"/>
      <c r="D235"/>
    </row>
    <row r="236" spans="3:4" x14ac:dyDescent="0.45">
      <c r="C236"/>
      <c r="D236"/>
    </row>
    <row r="237" spans="3:4" x14ac:dyDescent="0.45">
      <c r="C237"/>
      <c r="D237"/>
    </row>
    <row r="238" spans="3:4" x14ac:dyDescent="0.45">
      <c r="C238"/>
      <c r="D238"/>
    </row>
    <row r="239" spans="3:4" x14ac:dyDescent="0.45">
      <c r="C239"/>
      <c r="D239"/>
    </row>
    <row r="240" spans="3:4" x14ac:dyDescent="0.45">
      <c r="C240"/>
      <c r="D240"/>
    </row>
    <row r="241" spans="3:4" x14ac:dyDescent="0.45">
      <c r="C241"/>
      <c r="D241"/>
    </row>
    <row r="242" spans="3:4" x14ac:dyDescent="0.45">
      <c r="C242"/>
      <c r="D242"/>
    </row>
    <row r="243" spans="3:4" x14ac:dyDescent="0.45">
      <c r="C243"/>
      <c r="D243"/>
    </row>
    <row r="244" spans="3:4" x14ac:dyDescent="0.45">
      <c r="C244"/>
      <c r="D244"/>
    </row>
    <row r="245" spans="3:4" x14ac:dyDescent="0.45">
      <c r="C245"/>
      <c r="D245"/>
    </row>
    <row r="246" spans="3:4" x14ac:dyDescent="0.45">
      <c r="C246"/>
      <c r="D246"/>
    </row>
    <row r="247" spans="3:4" x14ac:dyDescent="0.45">
      <c r="C247"/>
      <c r="D247"/>
    </row>
    <row r="248" spans="3:4" x14ac:dyDescent="0.45">
      <c r="C248"/>
      <c r="D248"/>
    </row>
    <row r="249" spans="3:4" x14ac:dyDescent="0.45">
      <c r="C249"/>
      <c r="D249"/>
    </row>
    <row r="250" spans="3:4" x14ac:dyDescent="0.45">
      <c r="C250"/>
      <c r="D250"/>
    </row>
    <row r="251" spans="3:4" x14ac:dyDescent="0.45">
      <c r="C251"/>
      <c r="D251"/>
    </row>
    <row r="252" spans="3:4" x14ac:dyDescent="0.45">
      <c r="C252"/>
      <c r="D252"/>
    </row>
    <row r="253" spans="3:4" x14ac:dyDescent="0.45">
      <c r="C253"/>
      <c r="D253"/>
    </row>
    <row r="254" spans="3:4" x14ac:dyDescent="0.45">
      <c r="C254"/>
      <c r="D254"/>
    </row>
    <row r="255" spans="3:4" x14ac:dyDescent="0.45">
      <c r="C255"/>
      <c r="D255"/>
    </row>
    <row r="256" spans="3:4" x14ac:dyDescent="0.45">
      <c r="C256"/>
      <c r="D256"/>
    </row>
    <row r="257" spans="3:4" x14ac:dyDescent="0.45">
      <c r="C257"/>
      <c r="D257"/>
    </row>
    <row r="258" spans="3:4" x14ac:dyDescent="0.45">
      <c r="C258"/>
      <c r="D258"/>
    </row>
    <row r="259" spans="3:4" x14ac:dyDescent="0.45">
      <c r="C259"/>
      <c r="D259"/>
    </row>
    <row r="260" spans="3:4" x14ac:dyDescent="0.45">
      <c r="C260"/>
      <c r="D260"/>
    </row>
    <row r="261" spans="3:4" x14ac:dyDescent="0.45">
      <c r="C261"/>
      <c r="D261"/>
    </row>
    <row r="262" spans="3:4" x14ac:dyDescent="0.45">
      <c r="C262"/>
      <c r="D262"/>
    </row>
    <row r="263" spans="3:4" x14ac:dyDescent="0.45">
      <c r="C263"/>
      <c r="D263"/>
    </row>
    <row r="264" spans="3:4" x14ac:dyDescent="0.45">
      <c r="C264"/>
      <c r="D264"/>
    </row>
    <row r="265" spans="3:4" x14ac:dyDescent="0.45">
      <c r="C265"/>
      <c r="D265"/>
    </row>
    <row r="266" spans="3:4" x14ac:dyDescent="0.45">
      <c r="C266"/>
      <c r="D266"/>
    </row>
    <row r="267" spans="3:4" x14ac:dyDescent="0.45">
      <c r="C267"/>
      <c r="D267"/>
    </row>
    <row r="268" spans="3:4" x14ac:dyDescent="0.45">
      <c r="C268"/>
      <c r="D268"/>
    </row>
    <row r="269" spans="3:4" x14ac:dyDescent="0.45">
      <c r="C269"/>
      <c r="D269"/>
    </row>
    <row r="270" spans="3:4" x14ac:dyDescent="0.45">
      <c r="C270"/>
      <c r="D270"/>
    </row>
    <row r="271" spans="3:4" x14ac:dyDescent="0.45">
      <c r="C271"/>
      <c r="D271"/>
    </row>
    <row r="272" spans="3:4" x14ac:dyDescent="0.45">
      <c r="C272"/>
      <c r="D272"/>
    </row>
    <row r="273" spans="3:4" x14ac:dyDescent="0.45">
      <c r="C273"/>
      <c r="D273"/>
    </row>
    <row r="274" spans="3:4" x14ac:dyDescent="0.45">
      <c r="C274"/>
      <c r="D274"/>
    </row>
    <row r="275" spans="3:4" x14ac:dyDescent="0.45">
      <c r="C275"/>
      <c r="D275"/>
    </row>
    <row r="276" spans="3:4" x14ac:dyDescent="0.45">
      <c r="C276"/>
      <c r="D276"/>
    </row>
    <row r="277" spans="3:4" x14ac:dyDescent="0.45">
      <c r="C277"/>
      <c r="D277"/>
    </row>
    <row r="278" spans="3:4" x14ac:dyDescent="0.45">
      <c r="C278"/>
      <c r="D278"/>
    </row>
    <row r="279" spans="3:4" x14ac:dyDescent="0.45">
      <c r="C279"/>
      <c r="D279"/>
    </row>
    <row r="280" spans="3:4" x14ac:dyDescent="0.45">
      <c r="C280"/>
      <c r="D280"/>
    </row>
    <row r="281" spans="3:4" x14ac:dyDescent="0.45">
      <c r="C281"/>
      <c r="D281"/>
    </row>
    <row r="282" spans="3:4" x14ac:dyDescent="0.45">
      <c r="C282"/>
      <c r="D282"/>
    </row>
    <row r="283" spans="3:4" x14ac:dyDescent="0.45">
      <c r="C283"/>
      <c r="D283"/>
    </row>
    <row r="284" spans="3:4" x14ac:dyDescent="0.45">
      <c r="C284"/>
      <c r="D284"/>
    </row>
    <row r="285" spans="3:4" x14ac:dyDescent="0.45">
      <c r="C285"/>
      <c r="D285"/>
    </row>
    <row r="286" spans="3:4" x14ac:dyDescent="0.45">
      <c r="C286"/>
      <c r="D286"/>
    </row>
    <row r="287" spans="3:4" x14ac:dyDescent="0.45">
      <c r="C287"/>
      <c r="D287"/>
    </row>
    <row r="288" spans="3:4" x14ac:dyDescent="0.45">
      <c r="C288"/>
      <c r="D288"/>
    </row>
    <row r="289" spans="3:4" x14ac:dyDescent="0.45">
      <c r="C289"/>
      <c r="D289"/>
    </row>
    <row r="290" spans="3:4" x14ac:dyDescent="0.45">
      <c r="C290"/>
      <c r="D290"/>
    </row>
    <row r="291" spans="3:4" x14ac:dyDescent="0.45">
      <c r="C291"/>
      <c r="D291"/>
    </row>
    <row r="292" spans="3:4" x14ac:dyDescent="0.45">
      <c r="C292"/>
      <c r="D292"/>
    </row>
    <row r="293" spans="3:4" x14ac:dyDescent="0.45">
      <c r="C293"/>
      <c r="D293"/>
    </row>
    <row r="294" spans="3:4" x14ac:dyDescent="0.45">
      <c r="C294"/>
      <c r="D294"/>
    </row>
    <row r="295" spans="3:4" x14ac:dyDescent="0.45">
      <c r="C295"/>
      <c r="D295"/>
    </row>
    <row r="296" spans="3:4" x14ac:dyDescent="0.45">
      <c r="C296"/>
      <c r="D296"/>
    </row>
    <row r="297" spans="3:4" x14ac:dyDescent="0.45">
      <c r="C297"/>
      <c r="D297"/>
    </row>
    <row r="298" spans="3:4" x14ac:dyDescent="0.45">
      <c r="C298"/>
      <c r="D298"/>
    </row>
    <row r="299" spans="3:4" x14ac:dyDescent="0.45">
      <c r="C299"/>
      <c r="D299"/>
    </row>
    <row r="300" spans="3:4" x14ac:dyDescent="0.45">
      <c r="C300"/>
      <c r="D300"/>
    </row>
    <row r="301" spans="3:4" x14ac:dyDescent="0.45">
      <c r="C301"/>
      <c r="D301"/>
    </row>
    <row r="302" spans="3:4" x14ac:dyDescent="0.45">
      <c r="C302"/>
      <c r="D302"/>
    </row>
    <row r="303" spans="3:4" x14ac:dyDescent="0.45">
      <c r="C303"/>
      <c r="D303"/>
    </row>
    <row r="304" spans="3:4" x14ac:dyDescent="0.45">
      <c r="C304"/>
      <c r="D304"/>
    </row>
    <row r="305" spans="3:4" x14ac:dyDescent="0.45">
      <c r="C305"/>
      <c r="D305"/>
    </row>
    <row r="306" spans="3:4" x14ac:dyDescent="0.45">
      <c r="C306"/>
      <c r="D306"/>
    </row>
    <row r="307" spans="3:4" x14ac:dyDescent="0.45">
      <c r="C307"/>
      <c r="D307"/>
    </row>
    <row r="308" spans="3:4" x14ac:dyDescent="0.45">
      <c r="C308"/>
      <c r="D308"/>
    </row>
    <row r="309" spans="3:4" x14ac:dyDescent="0.45">
      <c r="C309"/>
      <c r="D309"/>
    </row>
    <row r="310" spans="3:4" x14ac:dyDescent="0.45">
      <c r="C310"/>
      <c r="D310"/>
    </row>
    <row r="311" spans="3:4" x14ac:dyDescent="0.45">
      <c r="C311"/>
      <c r="D311"/>
    </row>
    <row r="312" spans="3:4" x14ac:dyDescent="0.45">
      <c r="C312"/>
      <c r="D312"/>
    </row>
    <row r="313" spans="3:4" x14ac:dyDescent="0.45">
      <c r="C313"/>
      <c r="D313"/>
    </row>
    <row r="314" spans="3:4" x14ac:dyDescent="0.45">
      <c r="C314"/>
      <c r="D314"/>
    </row>
    <row r="315" spans="3:4" x14ac:dyDescent="0.45">
      <c r="C315"/>
      <c r="D315"/>
    </row>
    <row r="316" spans="3:4" x14ac:dyDescent="0.45">
      <c r="C316"/>
      <c r="D316"/>
    </row>
    <row r="317" spans="3:4" x14ac:dyDescent="0.45">
      <c r="C317"/>
      <c r="D317"/>
    </row>
    <row r="318" spans="3:4" x14ac:dyDescent="0.45">
      <c r="C318"/>
      <c r="D318"/>
    </row>
    <row r="319" spans="3:4" x14ac:dyDescent="0.45">
      <c r="C319"/>
      <c r="D319"/>
    </row>
    <row r="320" spans="3:4" x14ac:dyDescent="0.45">
      <c r="C320"/>
      <c r="D320"/>
    </row>
    <row r="321" spans="3:4" x14ac:dyDescent="0.45">
      <c r="C321"/>
      <c r="D321"/>
    </row>
    <row r="322" spans="3:4" x14ac:dyDescent="0.45">
      <c r="C322"/>
      <c r="D322"/>
    </row>
    <row r="323" spans="3:4" x14ac:dyDescent="0.45">
      <c r="C323"/>
      <c r="D323"/>
    </row>
    <row r="324" spans="3:4" x14ac:dyDescent="0.45">
      <c r="C324"/>
      <c r="D324"/>
    </row>
    <row r="325" spans="3:4" x14ac:dyDescent="0.45">
      <c r="C325"/>
      <c r="D325"/>
    </row>
    <row r="326" spans="3:4" x14ac:dyDescent="0.45">
      <c r="C326"/>
      <c r="D326"/>
    </row>
    <row r="327" spans="3:4" x14ac:dyDescent="0.45">
      <c r="C327"/>
      <c r="D327"/>
    </row>
    <row r="328" spans="3:4" x14ac:dyDescent="0.45">
      <c r="C328"/>
      <c r="D328"/>
    </row>
    <row r="329" spans="3:4" x14ac:dyDescent="0.45">
      <c r="C329"/>
      <c r="D329"/>
    </row>
    <row r="330" spans="3:4" x14ac:dyDescent="0.45">
      <c r="C330"/>
      <c r="D330"/>
    </row>
    <row r="331" spans="3:4" x14ac:dyDescent="0.45">
      <c r="C331"/>
      <c r="D331"/>
    </row>
    <row r="332" spans="3:4" x14ac:dyDescent="0.45">
      <c r="C332"/>
      <c r="D332"/>
    </row>
    <row r="333" spans="3:4" x14ac:dyDescent="0.45">
      <c r="C333"/>
      <c r="D333"/>
    </row>
    <row r="334" spans="3:4" x14ac:dyDescent="0.45">
      <c r="C334"/>
      <c r="D334"/>
    </row>
    <row r="335" spans="3:4" x14ac:dyDescent="0.45">
      <c r="C335"/>
      <c r="D335"/>
    </row>
    <row r="336" spans="3:4" x14ac:dyDescent="0.45">
      <c r="C336"/>
      <c r="D336"/>
    </row>
    <row r="337" spans="3:4" x14ac:dyDescent="0.45">
      <c r="C337"/>
      <c r="D337"/>
    </row>
    <row r="338" spans="3:4" x14ac:dyDescent="0.45">
      <c r="C338"/>
      <c r="D338"/>
    </row>
    <row r="339" spans="3:4" x14ac:dyDescent="0.45">
      <c r="C339"/>
      <c r="D339"/>
    </row>
    <row r="340" spans="3:4" x14ac:dyDescent="0.45">
      <c r="C340"/>
      <c r="D340"/>
    </row>
    <row r="341" spans="3:4" x14ac:dyDescent="0.45">
      <c r="C341"/>
      <c r="D341"/>
    </row>
    <row r="342" spans="3:4" x14ac:dyDescent="0.45">
      <c r="C342"/>
      <c r="D342"/>
    </row>
    <row r="343" spans="3:4" x14ac:dyDescent="0.45">
      <c r="C343"/>
      <c r="D343"/>
    </row>
    <row r="344" spans="3:4" x14ac:dyDescent="0.45">
      <c r="C344"/>
      <c r="D344"/>
    </row>
    <row r="345" spans="3:4" x14ac:dyDescent="0.45">
      <c r="C345"/>
      <c r="D345"/>
    </row>
    <row r="346" spans="3:4" x14ac:dyDescent="0.45">
      <c r="C346"/>
      <c r="D346"/>
    </row>
    <row r="347" spans="3:4" x14ac:dyDescent="0.45">
      <c r="C347"/>
      <c r="D347"/>
    </row>
    <row r="348" spans="3:4" x14ac:dyDescent="0.45">
      <c r="C348"/>
      <c r="D348"/>
    </row>
    <row r="349" spans="3:4" x14ac:dyDescent="0.45">
      <c r="C349"/>
      <c r="D349"/>
    </row>
    <row r="350" spans="3:4" x14ac:dyDescent="0.45">
      <c r="C350"/>
      <c r="D350"/>
    </row>
    <row r="351" spans="3:4" x14ac:dyDescent="0.45">
      <c r="C351"/>
      <c r="D351"/>
    </row>
    <row r="352" spans="3:4" x14ac:dyDescent="0.45">
      <c r="C352"/>
      <c r="D352"/>
    </row>
    <row r="353" spans="3:4" x14ac:dyDescent="0.45">
      <c r="C353"/>
      <c r="D353"/>
    </row>
    <row r="354" spans="3:4" x14ac:dyDescent="0.45">
      <c r="C354"/>
      <c r="D354"/>
    </row>
    <row r="355" spans="3:4" x14ac:dyDescent="0.45">
      <c r="C355"/>
      <c r="D355"/>
    </row>
    <row r="356" spans="3:4" x14ac:dyDescent="0.45">
      <c r="C356"/>
      <c r="D356"/>
    </row>
    <row r="357" spans="3:4" x14ac:dyDescent="0.45">
      <c r="C357"/>
      <c r="D357"/>
    </row>
    <row r="358" spans="3:4" x14ac:dyDescent="0.45">
      <c r="C358"/>
      <c r="D358"/>
    </row>
    <row r="359" spans="3:4" x14ac:dyDescent="0.45">
      <c r="C359"/>
      <c r="D359"/>
    </row>
    <row r="360" spans="3:4" x14ac:dyDescent="0.45">
      <c r="C360"/>
      <c r="D360"/>
    </row>
    <row r="361" spans="3:4" x14ac:dyDescent="0.45">
      <c r="C361"/>
      <c r="D361"/>
    </row>
    <row r="362" spans="3:4" x14ac:dyDescent="0.45">
      <c r="C362"/>
      <c r="D362"/>
    </row>
    <row r="363" spans="3:4" x14ac:dyDescent="0.45">
      <c r="C363"/>
      <c r="D363"/>
    </row>
    <row r="364" spans="3:4" x14ac:dyDescent="0.45">
      <c r="C364"/>
      <c r="D364"/>
    </row>
    <row r="365" spans="3:4" x14ac:dyDescent="0.45">
      <c r="C365"/>
      <c r="D365"/>
    </row>
    <row r="366" spans="3:4" x14ac:dyDescent="0.45">
      <c r="C366"/>
      <c r="D366"/>
    </row>
    <row r="367" spans="3:4" x14ac:dyDescent="0.45">
      <c r="C367"/>
      <c r="D367"/>
    </row>
    <row r="368" spans="3:4" x14ac:dyDescent="0.45">
      <c r="C368"/>
      <c r="D368"/>
    </row>
    <row r="369" spans="3:4" x14ac:dyDescent="0.45">
      <c r="C369"/>
      <c r="D369"/>
    </row>
    <row r="370" spans="3:4" x14ac:dyDescent="0.45">
      <c r="C370"/>
      <c r="D370"/>
    </row>
    <row r="371" spans="3:4" x14ac:dyDescent="0.45">
      <c r="C371"/>
      <c r="D371"/>
    </row>
    <row r="372" spans="3:4" x14ac:dyDescent="0.45">
      <c r="C372"/>
      <c r="D372"/>
    </row>
    <row r="373" spans="3:4" x14ac:dyDescent="0.45">
      <c r="C373"/>
      <c r="D373"/>
    </row>
    <row r="374" spans="3:4" x14ac:dyDescent="0.45">
      <c r="C374"/>
      <c r="D374"/>
    </row>
    <row r="375" spans="3:4" x14ac:dyDescent="0.45">
      <c r="C375"/>
      <c r="D375"/>
    </row>
    <row r="376" spans="3:4" x14ac:dyDescent="0.45">
      <c r="C376"/>
      <c r="D376"/>
    </row>
    <row r="377" spans="3:4" x14ac:dyDescent="0.45">
      <c r="C377"/>
      <c r="D377"/>
    </row>
    <row r="378" spans="3:4" x14ac:dyDescent="0.45">
      <c r="C378"/>
      <c r="D378"/>
    </row>
    <row r="379" spans="3:4" x14ac:dyDescent="0.45">
      <c r="C379"/>
      <c r="D379"/>
    </row>
    <row r="380" spans="3:4" x14ac:dyDescent="0.45">
      <c r="C380"/>
      <c r="D380"/>
    </row>
    <row r="381" spans="3:4" x14ac:dyDescent="0.45">
      <c r="C381"/>
      <c r="D381"/>
    </row>
    <row r="382" spans="3:4" x14ac:dyDescent="0.45">
      <c r="C382"/>
      <c r="D382"/>
    </row>
    <row r="383" spans="3:4" x14ac:dyDescent="0.45">
      <c r="C383"/>
      <c r="D383"/>
    </row>
    <row r="384" spans="3:4" x14ac:dyDescent="0.45">
      <c r="C384"/>
      <c r="D384"/>
    </row>
    <row r="385" spans="3:4" x14ac:dyDescent="0.45">
      <c r="C385"/>
      <c r="D385"/>
    </row>
    <row r="386" spans="3:4" x14ac:dyDescent="0.45">
      <c r="C386"/>
      <c r="D386"/>
    </row>
    <row r="387" spans="3:4" x14ac:dyDescent="0.45">
      <c r="C387"/>
      <c r="D387"/>
    </row>
    <row r="388" spans="3:4" x14ac:dyDescent="0.45">
      <c r="C388"/>
      <c r="D388"/>
    </row>
    <row r="389" spans="3:4" x14ac:dyDescent="0.45">
      <c r="C389"/>
      <c r="D389"/>
    </row>
    <row r="390" spans="3:4" x14ac:dyDescent="0.45">
      <c r="C390"/>
      <c r="D390"/>
    </row>
    <row r="391" spans="3:4" x14ac:dyDescent="0.45">
      <c r="C391"/>
      <c r="D391"/>
    </row>
    <row r="392" spans="3:4" x14ac:dyDescent="0.45">
      <c r="C392"/>
      <c r="D392"/>
    </row>
    <row r="393" spans="3:4" x14ac:dyDescent="0.45">
      <c r="C393"/>
      <c r="D393"/>
    </row>
    <row r="394" spans="3:4" x14ac:dyDescent="0.45">
      <c r="C394"/>
      <c r="D394"/>
    </row>
    <row r="395" spans="3:4" x14ac:dyDescent="0.45">
      <c r="C395"/>
      <c r="D395"/>
    </row>
    <row r="396" spans="3:4" x14ac:dyDescent="0.45">
      <c r="C396"/>
      <c r="D396"/>
    </row>
    <row r="397" spans="3:4" x14ac:dyDescent="0.45">
      <c r="C397"/>
      <c r="D397"/>
    </row>
    <row r="398" spans="3:4" x14ac:dyDescent="0.45">
      <c r="C398"/>
      <c r="D398"/>
    </row>
    <row r="399" spans="3:4" x14ac:dyDescent="0.45">
      <c r="C399"/>
      <c r="D399"/>
    </row>
    <row r="400" spans="3:4" x14ac:dyDescent="0.45">
      <c r="C400"/>
      <c r="D400"/>
    </row>
    <row r="401" spans="3:4" x14ac:dyDescent="0.45">
      <c r="C401"/>
      <c r="D401"/>
    </row>
    <row r="402" spans="3:4" x14ac:dyDescent="0.45">
      <c r="C402"/>
      <c r="D402"/>
    </row>
    <row r="403" spans="3:4" x14ac:dyDescent="0.45">
      <c r="C403"/>
      <c r="D403"/>
    </row>
    <row r="404" spans="3:4" x14ac:dyDescent="0.45">
      <c r="C404"/>
      <c r="D404"/>
    </row>
    <row r="405" spans="3:4" x14ac:dyDescent="0.45">
      <c r="C405"/>
      <c r="D405"/>
    </row>
    <row r="406" spans="3:4" x14ac:dyDescent="0.45">
      <c r="C406"/>
      <c r="D406"/>
    </row>
    <row r="407" spans="3:4" x14ac:dyDescent="0.45">
      <c r="C407"/>
      <c r="D407"/>
    </row>
    <row r="408" spans="3:4" x14ac:dyDescent="0.45">
      <c r="C408"/>
      <c r="D408"/>
    </row>
    <row r="409" spans="3:4" x14ac:dyDescent="0.45">
      <c r="C409"/>
      <c r="D409"/>
    </row>
    <row r="410" spans="3:4" x14ac:dyDescent="0.45">
      <c r="C410"/>
      <c r="D410"/>
    </row>
    <row r="411" spans="3:4" x14ac:dyDescent="0.45">
      <c r="C411"/>
      <c r="D411"/>
    </row>
    <row r="412" spans="3:4" x14ac:dyDescent="0.45">
      <c r="C412"/>
      <c r="D412"/>
    </row>
    <row r="413" spans="3:4" x14ac:dyDescent="0.45">
      <c r="C413"/>
      <c r="D413"/>
    </row>
    <row r="414" spans="3:4" x14ac:dyDescent="0.45">
      <c r="C414"/>
      <c r="D414"/>
    </row>
    <row r="415" spans="3:4" x14ac:dyDescent="0.45">
      <c r="C415"/>
      <c r="D415"/>
    </row>
    <row r="416" spans="3:4" x14ac:dyDescent="0.45">
      <c r="C416"/>
      <c r="D416"/>
    </row>
    <row r="417" spans="3:4" x14ac:dyDescent="0.45">
      <c r="C417"/>
      <c r="D417"/>
    </row>
    <row r="418" spans="3:4" x14ac:dyDescent="0.45">
      <c r="C418"/>
      <c r="D418"/>
    </row>
    <row r="419" spans="3:4" x14ac:dyDescent="0.45">
      <c r="C419"/>
      <c r="D419"/>
    </row>
    <row r="420" spans="3:4" x14ac:dyDescent="0.45">
      <c r="C420"/>
      <c r="D420"/>
    </row>
    <row r="421" spans="3:4" x14ac:dyDescent="0.45">
      <c r="C421"/>
      <c r="D421"/>
    </row>
    <row r="422" spans="3:4" x14ac:dyDescent="0.45">
      <c r="C422"/>
      <c r="D422"/>
    </row>
    <row r="423" spans="3:4" x14ac:dyDescent="0.45">
      <c r="C423"/>
      <c r="D423"/>
    </row>
    <row r="424" spans="3:4" x14ac:dyDescent="0.45">
      <c r="C424"/>
      <c r="D424"/>
    </row>
    <row r="425" spans="3:4" x14ac:dyDescent="0.45">
      <c r="C425"/>
      <c r="D425"/>
    </row>
    <row r="426" spans="3:4" x14ac:dyDescent="0.45">
      <c r="C426"/>
      <c r="D426"/>
    </row>
    <row r="427" spans="3:4" x14ac:dyDescent="0.45">
      <c r="C427"/>
      <c r="D427"/>
    </row>
    <row r="428" spans="3:4" x14ac:dyDescent="0.45">
      <c r="C428"/>
      <c r="D428"/>
    </row>
    <row r="429" spans="3:4" x14ac:dyDescent="0.45">
      <c r="C429"/>
      <c r="D429"/>
    </row>
    <row r="430" spans="3:4" x14ac:dyDescent="0.45">
      <c r="C430"/>
      <c r="D430"/>
    </row>
    <row r="431" spans="3:4" x14ac:dyDescent="0.45">
      <c r="C431"/>
      <c r="D431"/>
    </row>
    <row r="432" spans="3:4" x14ac:dyDescent="0.45">
      <c r="C432"/>
      <c r="D432"/>
    </row>
    <row r="433" spans="3:4" x14ac:dyDescent="0.45">
      <c r="C433"/>
      <c r="D433"/>
    </row>
    <row r="434" spans="3:4" x14ac:dyDescent="0.45">
      <c r="C434"/>
      <c r="D434"/>
    </row>
    <row r="435" spans="3:4" x14ac:dyDescent="0.45">
      <c r="C435"/>
      <c r="D435"/>
    </row>
    <row r="436" spans="3:4" x14ac:dyDescent="0.45">
      <c r="C436"/>
      <c r="D436"/>
    </row>
    <row r="437" spans="3:4" x14ac:dyDescent="0.45">
      <c r="C437"/>
      <c r="D437"/>
    </row>
    <row r="438" spans="3:4" x14ac:dyDescent="0.45">
      <c r="C438"/>
      <c r="D438"/>
    </row>
    <row r="439" spans="3:4" x14ac:dyDescent="0.45">
      <c r="C439"/>
      <c r="D439"/>
    </row>
    <row r="440" spans="3:4" x14ac:dyDescent="0.45">
      <c r="C440"/>
      <c r="D440"/>
    </row>
    <row r="441" spans="3:4" x14ac:dyDescent="0.45">
      <c r="C441"/>
      <c r="D441"/>
    </row>
    <row r="442" spans="3:4" x14ac:dyDescent="0.45">
      <c r="C442"/>
      <c r="D442"/>
    </row>
    <row r="443" spans="3:4" x14ac:dyDescent="0.45">
      <c r="C443"/>
      <c r="D443"/>
    </row>
    <row r="444" spans="3:4" x14ac:dyDescent="0.45">
      <c r="C444"/>
      <c r="D444"/>
    </row>
    <row r="445" spans="3:4" x14ac:dyDescent="0.45">
      <c r="C445"/>
      <c r="D445"/>
    </row>
    <row r="446" spans="3:4" x14ac:dyDescent="0.45">
      <c r="C446"/>
      <c r="D446"/>
    </row>
    <row r="447" spans="3:4" x14ac:dyDescent="0.45">
      <c r="C447"/>
      <c r="D447"/>
    </row>
    <row r="448" spans="3:4" x14ac:dyDescent="0.45">
      <c r="C448"/>
      <c r="D448"/>
    </row>
    <row r="449" spans="3:4" x14ac:dyDescent="0.45">
      <c r="C449"/>
      <c r="D449"/>
    </row>
    <row r="450" spans="3:4" x14ac:dyDescent="0.45">
      <c r="C450"/>
      <c r="D450"/>
    </row>
    <row r="451" spans="3:4" x14ac:dyDescent="0.45">
      <c r="C451"/>
      <c r="D451"/>
    </row>
    <row r="452" spans="3:4" x14ac:dyDescent="0.45">
      <c r="C452"/>
      <c r="D452"/>
    </row>
    <row r="453" spans="3:4" x14ac:dyDescent="0.45">
      <c r="C453"/>
      <c r="D453"/>
    </row>
    <row r="454" spans="3:4" x14ac:dyDescent="0.45">
      <c r="C454"/>
      <c r="D454"/>
    </row>
    <row r="455" spans="3:4" x14ac:dyDescent="0.45">
      <c r="C455"/>
      <c r="D455"/>
    </row>
    <row r="456" spans="3:4" x14ac:dyDescent="0.45">
      <c r="C456"/>
      <c r="D456"/>
    </row>
    <row r="457" spans="3:4" x14ac:dyDescent="0.45">
      <c r="C457"/>
      <c r="D457"/>
    </row>
    <row r="458" spans="3:4" x14ac:dyDescent="0.45">
      <c r="C458"/>
      <c r="D458"/>
    </row>
    <row r="459" spans="3:4" x14ac:dyDescent="0.45">
      <c r="C459"/>
      <c r="D459"/>
    </row>
    <row r="460" spans="3:4" x14ac:dyDescent="0.45">
      <c r="C460"/>
      <c r="D460"/>
    </row>
    <row r="461" spans="3:4" x14ac:dyDescent="0.45">
      <c r="C461"/>
      <c r="D461"/>
    </row>
    <row r="462" spans="3:4" x14ac:dyDescent="0.45">
      <c r="C462"/>
      <c r="D462"/>
    </row>
    <row r="463" spans="3:4" x14ac:dyDescent="0.45">
      <c r="C463"/>
      <c r="D463"/>
    </row>
    <row r="464" spans="3:4" x14ac:dyDescent="0.45">
      <c r="C464"/>
      <c r="D464"/>
    </row>
    <row r="465" spans="3:4" x14ac:dyDescent="0.45">
      <c r="C465"/>
      <c r="D465"/>
    </row>
    <row r="466" spans="3:4" x14ac:dyDescent="0.45">
      <c r="C466"/>
      <c r="D466"/>
    </row>
    <row r="467" spans="3:4" x14ac:dyDescent="0.45">
      <c r="C467"/>
      <c r="D467"/>
    </row>
    <row r="468" spans="3:4" x14ac:dyDescent="0.45">
      <c r="C468"/>
      <c r="D468"/>
    </row>
    <row r="469" spans="3:4" x14ac:dyDescent="0.45">
      <c r="C469"/>
      <c r="D469"/>
    </row>
    <row r="470" spans="3:4" x14ac:dyDescent="0.45">
      <c r="C470"/>
      <c r="D470"/>
    </row>
    <row r="471" spans="3:4" x14ac:dyDescent="0.45">
      <c r="C471"/>
      <c r="D471"/>
    </row>
    <row r="472" spans="3:4" x14ac:dyDescent="0.45">
      <c r="C472"/>
      <c r="D472"/>
    </row>
    <row r="473" spans="3:4" x14ac:dyDescent="0.45">
      <c r="C473"/>
      <c r="D473"/>
    </row>
    <row r="474" spans="3:4" x14ac:dyDescent="0.45">
      <c r="C474"/>
      <c r="D474"/>
    </row>
    <row r="475" spans="3:4" x14ac:dyDescent="0.45">
      <c r="C475"/>
      <c r="D475"/>
    </row>
    <row r="476" spans="3:4" x14ac:dyDescent="0.45">
      <c r="C476"/>
      <c r="D476"/>
    </row>
    <row r="477" spans="3:4" x14ac:dyDescent="0.45">
      <c r="C477"/>
      <c r="D477"/>
    </row>
    <row r="478" spans="3:4" x14ac:dyDescent="0.45">
      <c r="C478"/>
      <c r="D478"/>
    </row>
    <row r="479" spans="3:4" x14ac:dyDescent="0.45">
      <c r="C479"/>
      <c r="D479"/>
    </row>
    <row r="480" spans="3:4" x14ac:dyDescent="0.45">
      <c r="C480"/>
      <c r="D480"/>
    </row>
    <row r="481" spans="3:4" x14ac:dyDescent="0.45">
      <c r="C481"/>
      <c r="D481"/>
    </row>
    <row r="482" spans="3:4" x14ac:dyDescent="0.45">
      <c r="C482"/>
      <c r="D482"/>
    </row>
    <row r="483" spans="3:4" x14ac:dyDescent="0.45">
      <c r="C483"/>
      <c r="D483"/>
    </row>
    <row r="484" spans="3:4" x14ac:dyDescent="0.45">
      <c r="C484"/>
      <c r="D484"/>
    </row>
    <row r="485" spans="3:4" x14ac:dyDescent="0.45">
      <c r="C485"/>
      <c r="D485"/>
    </row>
    <row r="486" spans="3:4" x14ac:dyDescent="0.45">
      <c r="C486"/>
      <c r="D486"/>
    </row>
    <row r="487" spans="3:4" x14ac:dyDescent="0.45">
      <c r="C487"/>
      <c r="D487"/>
    </row>
    <row r="488" spans="3:4" x14ac:dyDescent="0.45">
      <c r="C488"/>
      <c r="D488"/>
    </row>
    <row r="489" spans="3:4" x14ac:dyDescent="0.45">
      <c r="C489"/>
      <c r="D489"/>
    </row>
    <row r="490" spans="3:4" x14ac:dyDescent="0.45">
      <c r="C490"/>
      <c r="D490"/>
    </row>
    <row r="491" spans="3:4" x14ac:dyDescent="0.45">
      <c r="C491"/>
      <c r="D491"/>
    </row>
    <row r="492" spans="3:4" x14ac:dyDescent="0.45">
      <c r="C492"/>
      <c r="D492"/>
    </row>
    <row r="493" spans="3:4" x14ac:dyDescent="0.45">
      <c r="C493"/>
      <c r="D493"/>
    </row>
    <row r="494" spans="3:4" x14ac:dyDescent="0.45">
      <c r="C494"/>
      <c r="D494"/>
    </row>
    <row r="495" spans="3:4" x14ac:dyDescent="0.45">
      <c r="C495"/>
      <c r="D495"/>
    </row>
    <row r="496" spans="3:4" x14ac:dyDescent="0.45">
      <c r="C496"/>
      <c r="D496"/>
    </row>
    <row r="497" spans="3:4" x14ac:dyDescent="0.45">
      <c r="C497"/>
      <c r="D497"/>
    </row>
    <row r="498" spans="3:4" x14ac:dyDescent="0.45">
      <c r="C498"/>
      <c r="D498"/>
    </row>
    <row r="499" spans="3:4" x14ac:dyDescent="0.45">
      <c r="C499"/>
      <c r="D499"/>
    </row>
    <row r="500" spans="3:4" x14ac:dyDescent="0.45">
      <c r="C500"/>
      <c r="D500"/>
    </row>
  </sheetData>
  <mergeCells count="32">
    <mergeCell ref="A4:B4"/>
    <mergeCell ref="C4:D4"/>
    <mergeCell ref="F17:F21"/>
    <mergeCell ref="F25:F28"/>
    <mergeCell ref="F30:F34"/>
    <mergeCell ref="F38:F41"/>
    <mergeCell ref="F43:F47"/>
    <mergeCell ref="F51:F54"/>
    <mergeCell ref="F10:F16"/>
    <mergeCell ref="F56:F60"/>
    <mergeCell ref="F64:F67"/>
    <mergeCell ref="F69:F73"/>
    <mergeCell ref="F77:F80"/>
    <mergeCell ref="F82:F86"/>
    <mergeCell ref="F90:F93"/>
    <mergeCell ref="F95:F99"/>
    <mergeCell ref="F103:F106"/>
    <mergeCell ref="F108:F112"/>
    <mergeCell ref="F116:F119"/>
    <mergeCell ref="F121:F125"/>
    <mergeCell ref="F129:F132"/>
    <mergeCell ref="F134:F138"/>
    <mergeCell ref="F142:F145"/>
    <mergeCell ref="F147:F151"/>
    <mergeCell ref="F155:F158"/>
    <mergeCell ref="F194:F197"/>
    <mergeCell ref="F198:F204"/>
    <mergeCell ref="F160:F164"/>
    <mergeCell ref="F168:F171"/>
    <mergeCell ref="F173:F177"/>
    <mergeCell ref="F181:F184"/>
    <mergeCell ref="F186:F190"/>
  </mergeCells>
  <phoneticPr fontId="1"/>
  <conditionalFormatting sqref="H501:H1048576">
    <cfRule type="expression" dxfId="18" priority="482">
      <formula>$H501&gt;=86400</formula>
    </cfRule>
  </conditionalFormatting>
  <conditionalFormatting sqref="H6">
    <cfRule type="expression" dxfId="17" priority="18">
      <formula>$H6&gt;=86400</formula>
    </cfRule>
  </conditionalFormatting>
  <conditionalFormatting sqref="H7:H16">
    <cfRule type="expression" dxfId="16" priority="17">
      <formula>$H7&gt;=86400</formula>
    </cfRule>
  </conditionalFormatting>
  <conditionalFormatting sqref="H17:H29">
    <cfRule type="expression" dxfId="15" priority="16">
      <formula>$H17&gt;=86400</formula>
    </cfRule>
  </conditionalFormatting>
  <conditionalFormatting sqref="H30:H42">
    <cfRule type="expression" dxfId="14" priority="15">
      <formula>$H30&gt;=86400</formula>
    </cfRule>
  </conditionalFormatting>
  <conditionalFormatting sqref="H43:H55">
    <cfRule type="expression" dxfId="13" priority="14">
      <formula>$H43&gt;=86400</formula>
    </cfRule>
  </conditionalFormatting>
  <conditionalFormatting sqref="H56:H68">
    <cfRule type="expression" dxfId="12" priority="13">
      <formula>$H56&gt;=86400</formula>
    </cfRule>
  </conditionalFormatting>
  <conditionalFormatting sqref="H69:H81">
    <cfRule type="expression" dxfId="11" priority="12">
      <formula>$H69&gt;=86400</formula>
    </cfRule>
  </conditionalFormatting>
  <conditionalFormatting sqref="H82:H94">
    <cfRule type="expression" dxfId="10" priority="11">
      <formula>$H82&gt;=86400</formula>
    </cfRule>
  </conditionalFormatting>
  <conditionalFormatting sqref="H95:H107">
    <cfRule type="expression" dxfId="9" priority="10">
      <formula>$H95&gt;=86400</formula>
    </cfRule>
  </conditionalFormatting>
  <conditionalFormatting sqref="H108:H120">
    <cfRule type="expression" dxfId="8" priority="9">
      <formula>$H108&gt;=86400</formula>
    </cfRule>
  </conditionalFormatting>
  <conditionalFormatting sqref="H121:H133">
    <cfRule type="expression" dxfId="7" priority="8">
      <formula>$H121&gt;=86400</formula>
    </cfRule>
  </conditionalFormatting>
  <conditionalFormatting sqref="H134:H146">
    <cfRule type="expression" dxfId="6" priority="7">
      <formula>$H134&gt;=86400</formula>
    </cfRule>
  </conditionalFormatting>
  <conditionalFormatting sqref="H147:H159">
    <cfRule type="expression" dxfId="5" priority="6">
      <formula>$H147&gt;=86400</formula>
    </cfRule>
  </conditionalFormatting>
  <conditionalFormatting sqref="H160:H172">
    <cfRule type="expression" dxfId="4" priority="5">
      <formula>$H160&gt;=86400</formula>
    </cfRule>
  </conditionalFormatting>
  <conditionalFormatting sqref="H173:H185">
    <cfRule type="expression" dxfId="3" priority="4">
      <formula>$H173&gt;=86400</formula>
    </cfRule>
  </conditionalFormatting>
  <conditionalFormatting sqref="H186:H197">
    <cfRule type="expression" dxfId="2" priority="3">
      <formula>$H186&gt;=86400</formula>
    </cfRule>
  </conditionalFormatting>
  <conditionalFormatting sqref="H198 H207">
    <cfRule type="expression" dxfId="1" priority="2">
      <formula>$H198&gt;=86400</formula>
    </cfRule>
  </conditionalFormatting>
  <conditionalFormatting sqref="H199:H206">
    <cfRule type="expression" dxfId="0" priority="1">
      <formula>$H199&gt;=86400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D1048576"/>
  <sheetViews>
    <sheetView workbookViewId="0">
      <selection activeCell="A12" sqref="A12:XFD12"/>
    </sheetView>
  </sheetViews>
  <sheetFormatPr defaultRowHeight="18" x14ac:dyDescent="0.45"/>
  <cols>
    <col min="1" max="1" width="11.59765625" customWidth="1"/>
    <col min="4" max="4" width="66.09765625" bestFit="1" customWidth="1"/>
  </cols>
  <sheetData>
    <row r="1" spans="1:4" ht="33" customHeight="1" x14ac:dyDescent="0.45">
      <c r="A1" s="68" t="s">
        <v>184</v>
      </c>
      <c r="B1" s="69"/>
      <c r="C1" s="69"/>
      <c r="D1" s="69"/>
    </row>
    <row r="2" spans="1:4" x14ac:dyDescent="0.45">
      <c r="A2" s="56" t="s">
        <v>183</v>
      </c>
      <c r="B2" s="56" t="s">
        <v>185</v>
      </c>
      <c r="C2" s="56" t="s">
        <v>188</v>
      </c>
      <c r="D2" s="56" t="s">
        <v>186</v>
      </c>
    </row>
    <row r="3" spans="1:4" x14ac:dyDescent="0.45">
      <c r="A3" s="55">
        <v>44414</v>
      </c>
      <c r="B3" s="41">
        <v>1</v>
      </c>
      <c r="C3" s="41" t="s">
        <v>189</v>
      </c>
      <c r="D3" s="41" t="s">
        <v>187</v>
      </c>
    </row>
    <row r="4" spans="1:4" ht="72" x14ac:dyDescent="0.45">
      <c r="A4" s="55">
        <v>44417</v>
      </c>
      <c r="B4" s="41">
        <v>2</v>
      </c>
      <c r="C4" s="41" t="s">
        <v>193</v>
      </c>
      <c r="D4" s="3" t="s">
        <v>197</v>
      </c>
    </row>
    <row r="5" spans="1:4" x14ac:dyDescent="0.45">
      <c r="A5" s="55">
        <v>44425</v>
      </c>
      <c r="B5" s="41">
        <v>3</v>
      </c>
      <c r="C5" s="41" t="s">
        <v>193</v>
      </c>
      <c r="D5" s="2" t="s">
        <v>198</v>
      </c>
    </row>
    <row r="6" spans="1:4" x14ac:dyDescent="0.45">
      <c r="A6" s="55">
        <v>44433</v>
      </c>
      <c r="B6" s="41">
        <v>4</v>
      </c>
      <c r="C6" s="41" t="s">
        <v>193</v>
      </c>
      <c r="D6" s="2" t="s">
        <v>201</v>
      </c>
    </row>
    <row r="7" spans="1:4" x14ac:dyDescent="0.45">
      <c r="A7" s="55">
        <v>44466</v>
      </c>
      <c r="B7" s="41">
        <v>5</v>
      </c>
      <c r="C7" s="41" t="s">
        <v>193</v>
      </c>
      <c r="D7" s="2" t="s">
        <v>208</v>
      </c>
    </row>
    <row r="8" spans="1:4" x14ac:dyDescent="0.45">
      <c r="A8" s="55">
        <v>44488</v>
      </c>
      <c r="B8" s="41">
        <v>6</v>
      </c>
      <c r="C8" s="41" t="s">
        <v>193</v>
      </c>
      <c r="D8" s="2" t="s">
        <v>209</v>
      </c>
    </row>
    <row r="9" spans="1:4" x14ac:dyDescent="0.45">
      <c r="A9" s="55">
        <v>44490</v>
      </c>
      <c r="B9" s="41">
        <v>7</v>
      </c>
      <c r="C9" s="41" t="s">
        <v>193</v>
      </c>
      <c r="D9" s="2" t="s">
        <v>223</v>
      </c>
    </row>
    <row r="10" spans="1:4" x14ac:dyDescent="0.45">
      <c r="A10" s="55">
        <v>44628</v>
      </c>
      <c r="B10" s="41">
        <v>8</v>
      </c>
      <c r="C10" s="41" t="s">
        <v>193</v>
      </c>
      <c r="D10" s="2" t="s">
        <v>363</v>
      </c>
    </row>
    <row r="11" spans="1:4" x14ac:dyDescent="0.45">
      <c r="A11" s="55">
        <v>44643</v>
      </c>
      <c r="B11" s="41">
        <v>9</v>
      </c>
      <c r="C11" s="41" t="s">
        <v>193</v>
      </c>
      <c r="D11" s="2" t="s">
        <v>369</v>
      </c>
    </row>
    <row r="12" spans="1:4" x14ac:dyDescent="0.45">
      <c r="A12" s="55">
        <v>44768</v>
      </c>
      <c r="B12" s="41">
        <v>10</v>
      </c>
      <c r="C12" s="41" t="s">
        <v>193</v>
      </c>
      <c r="D12" s="2" t="s">
        <v>376</v>
      </c>
    </row>
    <row r="1048576" spans="3:3" x14ac:dyDescent="0.45">
      <c r="C1048576" s="41"/>
    </row>
  </sheetData>
  <mergeCells count="1">
    <mergeCell ref="A1:D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8:F16"/>
  <sheetViews>
    <sheetView workbookViewId="0">
      <selection activeCell="B10" sqref="B10"/>
    </sheetView>
  </sheetViews>
  <sheetFormatPr defaultRowHeight="18" x14ac:dyDescent="0.45"/>
  <cols>
    <col min="2" max="2" width="8.5" bestFit="1" customWidth="1"/>
    <col min="6" max="6" width="73.09765625" customWidth="1"/>
  </cols>
  <sheetData>
    <row r="8" spans="1:6" x14ac:dyDescent="0.45">
      <c r="F8" s="52" t="s">
        <v>153</v>
      </c>
    </row>
    <row r="9" spans="1:6" ht="19.8" x14ac:dyDescent="0.45">
      <c r="A9" t="s">
        <v>162</v>
      </c>
      <c r="B9" s="66" t="s">
        <v>391</v>
      </c>
      <c r="F9" s="52" t="s">
        <v>154</v>
      </c>
    </row>
    <row r="10" spans="1:6" ht="19.8" x14ac:dyDescent="0.45">
      <c r="A10" t="s">
        <v>161</v>
      </c>
      <c r="B10" s="53">
        <v>631301</v>
      </c>
      <c r="F10" s="52" t="s">
        <v>155</v>
      </c>
    </row>
    <row r="11" spans="1:6" x14ac:dyDescent="0.45">
      <c r="F11" s="52" t="s">
        <v>156</v>
      </c>
    </row>
    <row r="12" spans="1:6" x14ac:dyDescent="0.45">
      <c r="F12" s="52" t="s">
        <v>157</v>
      </c>
    </row>
    <row r="13" spans="1:6" x14ac:dyDescent="0.45">
      <c r="F13" s="52" t="s">
        <v>158</v>
      </c>
    </row>
    <row r="14" spans="1:6" ht="30" x14ac:dyDescent="0.45">
      <c r="F14" s="52" t="s">
        <v>159</v>
      </c>
    </row>
    <row r="15" spans="1:6" x14ac:dyDescent="0.45">
      <c r="F15" s="52" t="s">
        <v>160</v>
      </c>
    </row>
    <row r="16" spans="1:6" ht="36" x14ac:dyDescent="0.45">
      <c r="F16" s="39" t="s">
        <v>163</v>
      </c>
    </row>
  </sheetData>
  <phoneticPr fontId="1"/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Make_Obs">
                <anchor moveWithCells="1" sizeWithCells="1">
                  <from>
                    <xdr:col>2</xdr:col>
                    <xdr:colOff>0</xdr:colOff>
                    <xdr:row>2</xdr:row>
                    <xdr:rowOff>45720</xdr:rowOff>
                  </from>
                  <to>
                    <xdr:col>4</xdr:col>
                    <xdr:colOff>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0]!Time_Calc">
                <anchor moveWithCells="1" sizeWithCells="1">
                  <from>
                    <xdr:col>1</xdr:col>
                    <xdr:colOff>678180</xdr:colOff>
                    <xdr:row>5</xdr:row>
                    <xdr:rowOff>0</xdr:rowOff>
                  </from>
                  <to>
                    <xdr:col>3</xdr:col>
                    <xdr:colOff>678180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Button 3">
              <controlPr defaultSize="0" print="0" autoFill="0" autoPict="0" macro="[0]!main_output">
                <anchor moveWithCells="1" siz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678180</xdr:colOff>
                    <xdr:row>12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2:D19"/>
  <sheetViews>
    <sheetView workbookViewId="0">
      <selection activeCell="J9" sqref="J9"/>
    </sheetView>
  </sheetViews>
  <sheetFormatPr defaultRowHeight="18" x14ac:dyDescent="0.45"/>
  <cols>
    <col min="1" max="1" width="3.69921875" customWidth="1"/>
    <col min="2" max="2" width="3.69921875" style="38" customWidth="1"/>
    <col min="3" max="3" width="103" style="39" customWidth="1"/>
    <col min="4" max="4" width="9" style="38"/>
  </cols>
  <sheetData>
    <row r="2" spans="2:4" x14ac:dyDescent="0.45">
      <c r="B2" s="37" t="s">
        <v>129</v>
      </c>
    </row>
    <row r="3" spans="2:4" x14ac:dyDescent="0.45">
      <c r="B3" s="42" t="s">
        <v>19</v>
      </c>
      <c r="C3" s="43" t="s">
        <v>128</v>
      </c>
      <c r="D3" s="42" t="s">
        <v>127</v>
      </c>
    </row>
    <row r="4" spans="2:4" ht="72" x14ac:dyDescent="0.45">
      <c r="B4" s="41">
        <v>1</v>
      </c>
      <c r="C4" s="3" t="s">
        <v>133</v>
      </c>
      <c r="D4" s="40" t="s">
        <v>121</v>
      </c>
    </row>
    <row r="5" spans="2:4" ht="108" x14ac:dyDescent="0.45">
      <c r="B5" s="41">
        <v>2</v>
      </c>
      <c r="C5" s="3" t="s">
        <v>137</v>
      </c>
      <c r="D5" s="40" t="s">
        <v>121</v>
      </c>
    </row>
    <row r="6" spans="2:4" ht="54" x14ac:dyDescent="0.45">
      <c r="B6" s="41">
        <v>3</v>
      </c>
      <c r="C6" s="3" t="s">
        <v>134</v>
      </c>
      <c r="D6" s="40" t="s">
        <v>121</v>
      </c>
    </row>
    <row r="7" spans="2:4" ht="72" x14ac:dyDescent="0.45">
      <c r="B7" s="41">
        <v>4</v>
      </c>
      <c r="C7" s="3" t="s">
        <v>136</v>
      </c>
      <c r="D7" s="40"/>
    </row>
    <row r="8" spans="2:4" ht="26.4" x14ac:dyDescent="0.45">
      <c r="B8" s="41">
        <v>5</v>
      </c>
      <c r="C8" s="3" t="s">
        <v>135</v>
      </c>
      <c r="D8" s="40" t="s">
        <v>121</v>
      </c>
    </row>
    <row r="9" spans="2:4" ht="108" x14ac:dyDescent="0.45">
      <c r="B9" s="41">
        <v>6</v>
      </c>
      <c r="C9" s="3" t="s">
        <v>140</v>
      </c>
      <c r="D9" s="40" t="s">
        <v>121</v>
      </c>
    </row>
    <row r="10" spans="2:4" ht="90" x14ac:dyDescent="0.45">
      <c r="B10" s="41">
        <v>7</v>
      </c>
      <c r="C10" s="3" t="s">
        <v>141</v>
      </c>
      <c r="D10" s="40" t="s">
        <v>121</v>
      </c>
    </row>
    <row r="11" spans="2:4" ht="72" x14ac:dyDescent="0.45">
      <c r="B11" s="41">
        <v>8</v>
      </c>
      <c r="C11" s="3" t="s">
        <v>132</v>
      </c>
      <c r="D11" s="40" t="s">
        <v>121</v>
      </c>
    </row>
    <row r="12" spans="2:4" ht="54" x14ac:dyDescent="0.45">
      <c r="B12" s="41">
        <v>9</v>
      </c>
      <c r="C12" s="3" t="s">
        <v>138</v>
      </c>
      <c r="D12" s="40" t="s">
        <v>121</v>
      </c>
    </row>
    <row r="13" spans="2:4" ht="72" x14ac:dyDescent="0.45">
      <c r="B13" s="41">
        <v>10</v>
      </c>
      <c r="C13" s="3" t="s">
        <v>139</v>
      </c>
      <c r="D13" s="40" t="s">
        <v>121</v>
      </c>
    </row>
    <row r="14" spans="2:4" ht="350.4" customHeight="1" x14ac:dyDescent="0.45">
      <c r="B14" s="41">
        <v>11</v>
      </c>
      <c r="C14" s="3" t="s">
        <v>126</v>
      </c>
      <c r="D14" s="40" t="s">
        <v>121</v>
      </c>
    </row>
    <row r="15" spans="2:4" ht="26.4" x14ac:dyDescent="0.45">
      <c r="B15" s="41">
        <v>13</v>
      </c>
      <c r="C15" s="3" t="s">
        <v>125</v>
      </c>
      <c r="D15" s="40" t="s">
        <v>121</v>
      </c>
    </row>
    <row r="16" spans="2:4" ht="36" x14ac:dyDescent="0.45">
      <c r="B16" s="41">
        <v>14</v>
      </c>
      <c r="C16" s="3" t="s">
        <v>124</v>
      </c>
      <c r="D16" s="40" t="s">
        <v>121</v>
      </c>
    </row>
    <row r="17" spans="2:4" ht="36" x14ac:dyDescent="0.45">
      <c r="B17" s="41">
        <v>15</v>
      </c>
      <c r="C17" s="3" t="s">
        <v>123</v>
      </c>
      <c r="D17" s="40" t="s">
        <v>121</v>
      </c>
    </row>
    <row r="18" spans="2:4" ht="72" x14ac:dyDescent="0.45">
      <c r="B18" s="41">
        <v>16</v>
      </c>
      <c r="C18" s="3" t="s">
        <v>142</v>
      </c>
      <c r="D18" s="40" t="s">
        <v>121</v>
      </c>
    </row>
    <row r="19" spans="2:4" ht="26.4" x14ac:dyDescent="0.45">
      <c r="B19" s="41">
        <v>17</v>
      </c>
      <c r="C19" s="3" t="s">
        <v>122</v>
      </c>
      <c r="D19" s="40" t="s">
        <v>121</v>
      </c>
    </row>
  </sheetData>
  <phoneticPr fontId="1"/>
  <pageMargins left="0" right="0" top="0" bottom="0" header="0.31496062992125984" footer="0.31496062992125984"/>
  <pageSetup paperSize="9" scale="96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 tint="0.59999389629810485"/>
    <pageSetUpPr fitToPage="1"/>
  </sheetPr>
  <dimension ref="A1:U12"/>
  <sheetViews>
    <sheetView zoomScaleNormal="100" workbookViewId="0">
      <pane xSplit="4" ySplit="1" topLeftCell="F2" activePane="bottomRight" state="frozen"/>
      <selection activeCell="C12" sqref="C12"/>
      <selection pane="topRight" activeCell="C12" sqref="C12"/>
      <selection pane="bottomLeft" activeCell="C12" sqref="C12"/>
      <selection pane="bottomRight" activeCell="A2" sqref="A2:N12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6.09765625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37.09765625" customWidth="1"/>
    <col min="14" max="14" width="38" bestFit="1" customWidth="1"/>
    <col min="16" max="16" width="10.59765625" bestFit="1" customWidth="1"/>
  </cols>
  <sheetData>
    <row r="1" spans="1:21" x14ac:dyDescent="0.45">
      <c r="A1" s="12" t="s">
        <v>42</v>
      </c>
      <c r="B1" s="12" t="s">
        <v>43</v>
      </c>
      <c r="C1" s="12" t="s">
        <v>42</v>
      </c>
      <c r="D1" s="12" t="s">
        <v>43</v>
      </c>
      <c r="E1" s="12" t="s">
        <v>44</v>
      </c>
      <c r="F1" s="12" t="s">
        <v>45</v>
      </c>
      <c r="G1" s="12" t="s">
        <v>46</v>
      </c>
      <c r="H1" s="12" t="s">
        <v>15</v>
      </c>
      <c r="I1" s="12"/>
      <c r="L1" s="11" t="s">
        <v>47</v>
      </c>
      <c r="N1" t="s">
        <v>47</v>
      </c>
    </row>
    <row r="2" spans="1:21" x14ac:dyDescent="0.45">
      <c r="C2" s="13" t="e">
        <f>#REF!</f>
        <v>#REF!</v>
      </c>
      <c r="D2" s="14" t="e">
        <f>C2+H2/3600/24</f>
        <v>#REF!</v>
      </c>
      <c r="E2" s="2"/>
      <c r="F2" s="2" t="s">
        <v>130</v>
      </c>
      <c r="G2" s="24" t="s">
        <v>33</v>
      </c>
      <c r="H2" s="2">
        <f>VLOOKUP(G2,List!B:C,2,0)</f>
        <v>577</v>
      </c>
      <c r="I2" s="2"/>
      <c r="K2" s="2" t="str">
        <f>VLOOKUP(G2,List!B:E,4,0)</f>
        <v>dcsm-EF_BUS_MONI_ON</v>
      </c>
      <c r="L2" s="2">
        <f>VLOOKUP(G2,List!B:G,6,0)</f>
        <v>20</v>
      </c>
      <c r="M2" s="14" t="e">
        <f t="shared" ref="M2:M12" si="0">C2-317/3600/24</f>
        <v>#REF!</v>
      </c>
      <c r="N2" t="str">
        <f t="shared" ref="N2:N12" si="1">+"0000    CALL "&amp;K2&amp;" -Run"</f>
        <v>0000    CALL dcsm-EF_BUS_MONI_ON -Run</v>
      </c>
      <c r="P2" t="s">
        <v>119</v>
      </c>
      <c r="Q2" t="s">
        <v>62</v>
      </c>
      <c r="U2" t="str">
        <f>+IF(Q2=K2,"","x")</f>
        <v/>
      </c>
    </row>
    <row r="3" spans="1:21" x14ac:dyDescent="0.45">
      <c r="C3" s="13" t="e">
        <f>D2</f>
        <v>#REF!</v>
      </c>
      <c r="D3" s="14" t="e">
        <f>C3+H3/3600/24</f>
        <v>#REF!</v>
      </c>
      <c r="E3" s="2"/>
      <c r="F3" s="2" t="s">
        <v>10</v>
      </c>
      <c r="G3" t="s">
        <v>34</v>
      </c>
      <c r="H3" s="2">
        <f>VLOOKUP(G3,List!B:C,2,0)</f>
        <v>509</v>
      </c>
      <c r="I3" s="2"/>
      <c r="K3" s="2" t="str">
        <f>VLOOKUP(G3,List!B:E,4,0)</f>
        <v>dcsm-EF_MDP_ON</v>
      </c>
      <c r="L3" s="2">
        <f>VLOOKUP(G3,List!B:G,6,0)</f>
        <v>11</v>
      </c>
      <c r="M3" s="14" t="e">
        <f t="shared" si="0"/>
        <v>#REF!</v>
      </c>
      <c r="N3" t="str">
        <f t="shared" si="1"/>
        <v>0000    CALL dcsm-EF_MDP_ON -Run</v>
      </c>
      <c r="P3" t="s">
        <v>119</v>
      </c>
      <c r="Q3" t="s">
        <v>63</v>
      </c>
      <c r="U3" t="str">
        <f t="shared" ref="U3:U11" si="2">+IF(Q3=K3,"","x")</f>
        <v/>
      </c>
    </row>
    <row r="4" spans="1:21" x14ac:dyDescent="0.45">
      <c r="C4" s="13" t="e">
        <f t="shared" ref="C4:C12" si="3">D3</f>
        <v>#REF!</v>
      </c>
      <c r="D4" s="14" t="e">
        <f t="shared" ref="D4:D5" si="4">C4+H4/3600/24</f>
        <v>#REF!</v>
      </c>
      <c r="E4" s="2"/>
      <c r="F4" s="2"/>
      <c r="G4" s="2" t="s">
        <v>18</v>
      </c>
      <c r="H4" s="2">
        <f>VLOOKUP(G4,List!B:C,2,0)</f>
        <v>42</v>
      </c>
      <c r="I4" s="2"/>
      <c r="K4" s="2" t="str">
        <f>VLOOKUP(G4,List!B:E,4,0)</f>
        <v>dcsm-EF_MDP_CRUISE_SET</v>
      </c>
      <c r="L4" s="2">
        <f>VLOOKUP(G4,List!B:G,6,0)</f>
        <v>2</v>
      </c>
      <c r="M4" s="14" t="e">
        <f t="shared" si="0"/>
        <v>#REF!</v>
      </c>
      <c r="N4" t="str">
        <f t="shared" si="1"/>
        <v>0000    CALL dcsm-EF_MDP_CRUISE_SET -Run</v>
      </c>
    </row>
    <row r="5" spans="1:21" x14ac:dyDescent="0.45">
      <c r="C5" s="13" t="e">
        <f t="shared" si="3"/>
        <v>#REF!</v>
      </c>
      <c r="D5" s="14" t="e">
        <f t="shared" si="4"/>
        <v>#REF!</v>
      </c>
      <c r="E5" s="2"/>
      <c r="F5" s="15" t="s">
        <v>13</v>
      </c>
      <c r="G5" s="15" t="s">
        <v>14</v>
      </c>
      <c r="H5" s="2">
        <f>VLOOKUP(G5,List!B:C,2,0)</f>
        <v>42</v>
      </c>
      <c r="I5" s="2"/>
      <c r="K5" s="2" t="str">
        <f>VLOOKUP(G5,List!B:E,4,0)</f>
        <v>dcsm-EF_BUS_TLM_MODE_10</v>
      </c>
      <c r="L5" s="2">
        <f>VLOOKUP(G5,List!B:G,6,0)</f>
        <v>2</v>
      </c>
      <c r="M5" s="14" t="e">
        <f t="shared" si="0"/>
        <v>#REF!</v>
      </c>
      <c r="N5" t="str">
        <f t="shared" si="1"/>
        <v>0000    CALL dcsm-EF_BUS_TLM_MODE_10 -Run</v>
      </c>
    </row>
    <row r="6" spans="1:21" x14ac:dyDescent="0.45">
      <c r="C6" s="13" t="e">
        <f t="shared" si="3"/>
        <v>#REF!</v>
      </c>
      <c r="D6" s="14" t="e">
        <f t="shared" ref="D6:D12" si="5">C6+H6/3600/24</f>
        <v>#REF!</v>
      </c>
      <c r="E6" s="2"/>
      <c r="F6" s="70" t="s">
        <v>368</v>
      </c>
      <c r="G6" s="15" t="s">
        <v>324</v>
      </c>
      <c r="H6" s="2">
        <f>VLOOKUP(G6,List!B:C,2,0)</f>
        <v>1092</v>
      </c>
      <c r="I6" s="2"/>
      <c r="K6" s="2" t="str">
        <f>VLOOKUP(G6,List!B:E,4,0)</f>
        <v>dcsm-EF_MSA_ON_C</v>
      </c>
      <c r="L6" s="2">
        <f>VLOOKUP(G6,List!B:G,6,0)</f>
        <v>15</v>
      </c>
      <c r="M6" s="14" t="e">
        <f t="shared" si="0"/>
        <v>#REF!</v>
      </c>
      <c r="N6" t="str">
        <f t="shared" si="1"/>
        <v>0000    CALL dcsm-EF_MSA_ON_C -Run</v>
      </c>
    </row>
    <row r="7" spans="1:21" x14ac:dyDescent="0.45">
      <c r="C7" s="13" t="e">
        <f t="shared" ref="C7:C9" si="6">D6</f>
        <v>#REF!</v>
      </c>
      <c r="D7" s="14" t="e">
        <f t="shared" ref="D7:D9" si="7">C7+H7/3600/24</f>
        <v>#REF!</v>
      </c>
      <c r="E7" s="2"/>
      <c r="F7" s="71"/>
      <c r="G7" s="15" t="s">
        <v>17</v>
      </c>
      <c r="H7" s="2">
        <f>VLOOKUP(G7,List!B:C,2,0)</f>
        <v>80</v>
      </c>
      <c r="I7" s="2"/>
      <c r="K7" s="2" t="str">
        <f>VLOOKUP(G7,List!B:E,4,0)</f>
        <v>dcsm-EF_PME_ON</v>
      </c>
      <c r="L7" s="2">
        <f>VLOOKUP(G7,List!B:G,6,0)</f>
        <v>2</v>
      </c>
      <c r="M7" s="14" t="e">
        <f t="shared" ref="M7:M9" si="8">C7-317/3600/24</f>
        <v>#REF!</v>
      </c>
      <c r="N7" t="str">
        <f t="shared" ref="N7:N9" si="9">+"0000    CALL "&amp;K7&amp;" -Run"</f>
        <v>0000    CALL dcsm-EF_PME_ON -Run</v>
      </c>
    </row>
    <row r="8" spans="1:21" x14ac:dyDescent="0.45">
      <c r="C8" s="13" t="e">
        <f t="shared" si="6"/>
        <v>#REF!</v>
      </c>
      <c r="D8" s="14" t="e">
        <f t="shared" si="7"/>
        <v>#REF!</v>
      </c>
      <c r="E8" s="2"/>
      <c r="F8" s="71"/>
      <c r="G8" s="15" t="s">
        <v>1</v>
      </c>
      <c r="H8" s="2">
        <f>VLOOKUP(G8,List!B:C,2,0)</f>
        <v>14</v>
      </c>
      <c r="I8" s="2"/>
      <c r="K8" s="2" t="str">
        <f>VLOOKUP(G8,List!B:E,4,0)</f>
        <v>dcsm-EF_MGF_ON</v>
      </c>
      <c r="L8" s="2">
        <f>VLOOKUP(G8,List!B:G,6,0)</f>
        <v>3</v>
      </c>
      <c r="M8" s="14" t="e">
        <f t="shared" si="8"/>
        <v>#REF!</v>
      </c>
      <c r="N8" t="str">
        <f t="shared" si="9"/>
        <v>0000    CALL dcsm-EF_MGF_ON -Run</v>
      </c>
    </row>
    <row r="9" spans="1:21" x14ac:dyDescent="0.45">
      <c r="C9" s="13" t="e">
        <f t="shared" si="6"/>
        <v>#REF!</v>
      </c>
      <c r="D9" s="14" t="e">
        <f t="shared" si="7"/>
        <v>#REF!</v>
      </c>
      <c r="E9" s="2"/>
      <c r="F9" s="71"/>
      <c r="G9" s="15" t="s">
        <v>25</v>
      </c>
      <c r="H9" s="2">
        <f>VLOOKUP(G9,List!B:C,2,0)</f>
        <v>292</v>
      </c>
      <c r="I9" s="2"/>
      <c r="K9" s="2" t="str">
        <f>VLOOKUP(G9,List!B:E,4,0)</f>
        <v>dcsm-EF_MEA1_ON_SW</v>
      </c>
      <c r="L9" s="2">
        <f>VLOOKUP(G9,List!B:G,6,0)</f>
        <v>12</v>
      </c>
      <c r="M9" s="14" t="e">
        <f t="shared" si="8"/>
        <v>#REF!</v>
      </c>
      <c r="N9" t="str">
        <f t="shared" si="9"/>
        <v>0000    CALL dcsm-EF_MEA1_ON_SW -Run</v>
      </c>
    </row>
    <row r="10" spans="1:21" x14ac:dyDescent="0.45">
      <c r="C10" s="13" t="e">
        <f>D9</f>
        <v>#REF!</v>
      </c>
      <c r="D10" s="14" t="e">
        <f t="shared" si="5"/>
        <v>#REF!</v>
      </c>
      <c r="E10" s="2"/>
      <c r="F10" s="71"/>
      <c r="G10" s="15" t="s">
        <v>377</v>
      </c>
      <c r="H10" s="2">
        <f>VLOOKUP(G10,List!B:C,2,0)</f>
        <v>564</v>
      </c>
      <c r="I10" s="2"/>
      <c r="K10" s="2" t="str">
        <f>VLOOKUP(G10,List!B:E,4,0)</f>
        <v>dcsm-EF_ENA_power_ON</v>
      </c>
      <c r="L10" s="2">
        <f>VLOOKUP(G10,List!B:G,6,0)</f>
        <v>7</v>
      </c>
      <c r="M10" s="14" t="e">
        <f t="shared" si="0"/>
        <v>#REF!</v>
      </c>
      <c r="N10" t="str">
        <f t="shared" si="1"/>
        <v>0000    CALL dcsm-EF_ENA_power_ON -Run</v>
      </c>
      <c r="P10" t="s">
        <v>119</v>
      </c>
      <c r="Q10" t="s">
        <v>64</v>
      </c>
      <c r="U10" t="str">
        <f t="shared" si="2"/>
        <v>x</v>
      </c>
    </row>
    <row r="11" spans="1:21" x14ac:dyDescent="0.45">
      <c r="C11" s="13" t="e">
        <f t="shared" si="3"/>
        <v>#REF!</v>
      </c>
      <c r="D11" s="14" t="e">
        <f t="shared" si="5"/>
        <v>#REF!</v>
      </c>
      <c r="E11" s="2"/>
      <c r="F11" s="71"/>
      <c r="G11" t="s">
        <v>426</v>
      </c>
      <c r="H11" s="2">
        <f>VLOOKUP(G11,List!B:C,2,0)</f>
        <v>582</v>
      </c>
      <c r="I11" s="2"/>
      <c r="K11" s="2" t="str">
        <f>VLOOKUP(G11,List!B:E,4,0)</f>
        <v>dcsm-EF_MIA_ON_ASIC_LDET_LEVEL40</v>
      </c>
      <c r="L11" s="2">
        <f>VLOOKUP(G11,List!B:G,6,0)</f>
        <v>11</v>
      </c>
      <c r="M11" s="14" t="e">
        <f t="shared" si="0"/>
        <v>#REF!</v>
      </c>
      <c r="N11" t="str">
        <f t="shared" si="1"/>
        <v>0000    CALL dcsm-EF_MIA_ON_ASIC_LDET_LEVEL40 -Run</v>
      </c>
      <c r="P11" t="s">
        <v>119</v>
      </c>
      <c r="Q11" t="s">
        <v>78</v>
      </c>
      <c r="U11" t="str">
        <f t="shared" si="2"/>
        <v>x</v>
      </c>
    </row>
    <row r="12" spans="1:21" x14ac:dyDescent="0.45">
      <c r="C12" s="13" t="e">
        <f t="shared" si="3"/>
        <v>#REF!</v>
      </c>
      <c r="D12" s="14" t="e">
        <f t="shared" si="5"/>
        <v>#REF!</v>
      </c>
      <c r="E12" s="2"/>
      <c r="F12" s="72"/>
      <c r="G12" s="15" t="s">
        <v>0</v>
      </c>
      <c r="H12" s="2">
        <f>VLOOKUP(G12,List!B:C,2,0)</f>
        <v>1230</v>
      </c>
      <c r="I12" s="2"/>
      <c r="K12" s="2" t="str">
        <f>VLOOKUP(G12,List!B:E,4,0)</f>
        <v>dcsm-EF_HEP_ON_START_for_TL</v>
      </c>
      <c r="L12" s="2">
        <f>VLOOKUP(G12,List!B:G,6,0)</f>
        <v>34</v>
      </c>
      <c r="M12" s="14" t="e">
        <f t="shared" si="0"/>
        <v>#REF!</v>
      </c>
      <c r="N12" t="str">
        <f t="shared" si="1"/>
        <v>0000    CALL dcsm-EF_HEP_ON_START_for_TL -Run</v>
      </c>
    </row>
  </sheetData>
  <mergeCells count="1">
    <mergeCell ref="F6:F12"/>
  </mergeCells>
  <phoneticPr fontId="1"/>
  <conditionalFormatting sqref="H2 H13:H1048576">
    <cfRule type="expression" dxfId="23" priority="5">
      <formula>$H2&gt;=86400</formula>
    </cfRule>
  </conditionalFormatting>
  <conditionalFormatting sqref="H3:H12">
    <cfRule type="expression" dxfId="22" priority="1">
      <formula>$H3&gt;=86400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4" tint="0.59999389629810485"/>
    <pageSetUpPr fitToPage="1"/>
  </sheetPr>
  <dimension ref="A1:U11"/>
  <sheetViews>
    <sheetView zoomScaleNormal="100" workbookViewId="0">
      <pane xSplit="4" ySplit="1" topLeftCell="E2" activePane="bottomRight" state="frozen"/>
      <selection activeCell="C12" sqref="C12"/>
      <selection pane="topRight" activeCell="C12" sqref="C12"/>
      <selection pane="bottomLeft" activeCell="C12" sqref="C12"/>
      <selection pane="bottomRight" activeCell="A2" sqref="A2:N11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1.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36.19921875" customWidth="1"/>
    <col min="14" max="14" width="38" bestFit="1" customWidth="1"/>
    <col min="16" max="16" width="10.59765625" bestFit="1" customWidth="1"/>
  </cols>
  <sheetData>
    <row r="1" spans="1:21" x14ac:dyDescent="0.45">
      <c r="A1" s="12" t="s">
        <v>42</v>
      </c>
      <c r="B1" s="12" t="s">
        <v>43</v>
      </c>
      <c r="C1" s="12" t="s">
        <v>42</v>
      </c>
      <c r="D1" s="12" t="s">
        <v>43</v>
      </c>
      <c r="E1" s="12" t="s">
        <v>44</v>
      </c>
      <c r="F1" s="12" t="s">
        <v>45</v>
      </c>
      <c r="G1" s="12" t="s">
        <v>46</v>
      </c>
      <c r="H1" s="12" t="s">
        <v>15</v>
      </c>
      <c r="I1" s="12"/>
      <c r="L1" s="11" t="s">
        <v>47</v>
      </c>
      <c r="N1" t="s">
        <v>47</v>
      </c>
    </row>
    <row r="2" spans="1:21" x14ac:dyDescent="0.45">
      <c r="A2" s="31"/>
      <c r="B2" s="32"/>
      <c r="C2" s="13" t="e">
        <f t="shared" ref="C2:C10" si="0">D2-H2/3600/24</f>
        <v>#REF!</v>
      </c>
      <c r="D2" s="13" t="e">
        <f t="shared" ref="D2:D10" si="1">C3</f>
        <v>#REF!</v>
      </c>
      <c r="E2" s="2"/>
      <c r="F2" s="70" t="s">
        <v>48</v>
      </c>
      <c r="G2" s="15" t="s">
        <v>6</v>
      </c>
      <c r="H2" s="2">
        <f>VLOOKUP(G2,List!B:C,2,0)</f>
        <v>70</v>
      </c>
      <c r="I2" s="33"/>
      <c r="K2" s="2" t="str">
        <f>VLOOKUP(G2,List!B:E,4,0)</f>
        <v>dcsm-EF_HEPE_OFF_STOP</v>
      </c>
      <c r="L2" s="2">
        <f>VLOOKUP(G2,List!B:G,6,0)</f>
        <v>4</v>
      </c>
      <c r="M2" s="14" t="e">
        <f t="shared" ref="M2:M11" si="2">C2-317/3600/24</f>
        <v>#REF!</v>
      </c>
      <c r="N2" t="str">
        <f>+"0000    CALL "&amp;K2&amp;" -Run"</f>
        <v>0000    CALL dcsm-EF_HEPE_OFF_STOP -Run</v>
      </c>
      <c r="P2" t="s">
        <v>119</v>
      </c>
      <c r="Q2" t="s">
        <v>88</v>
      </c>
      <c r="U2" t="str">
        <f t="shared" ref="U2:U9" si="3">+IF(Q2=K2,"","x")</f>
        <v/>
      </c>
    </row>
    <row r="3" spans="1:21" x14ac:dyDescent="0.45">
      <c r="A3" s="31"/>
      <c r="B3" s="32"/>
      <c r="C3" s="13" t="e">
        <f t="shared" si="0"/>
        <v>#REF!</v>
      </c>
      <c r="D3" s="13" t="e">
        <f t="shared" si="1"/>
        <v>#REF!</v>
      </c>
      <c r="E3" s="2"/>
      <c r="F3" s="71"/>
      <c r="G3" s="15" t="s">
        <v>378</v>
      </c>
      <c r="H3" s="2">
        <f>VLOOKUP(G3,List!B:C,2,0)</f>
        <v>160</v>
      </c>
      <c r="I3" s="33"/>
      <c r="K3" s="2" t="str">
        <f>VLOOKUP(G3,List!B:E,4,0)</f>
        <v>dcsm-EF_MIA_OFF</v>
      </c>
      <c r="L3" s="2">
        <f>VLOOKUP(G3,List!B:G,6,0)</f>
        <v>4</v>
      </c>
      <c r="M3" s="14" t="e">
        <f t="shared" si="2"/>
        <v>#REF!</v>
      </c>
      <c r="N3" t="str">
        <f t="shared" ref="N3:N10" si="4">+"0000    CALL "&amp;K3&amp;" -Run"</f>
        <v>0000    CALL dcsm-EF_MIA_OFF -Run</v>
      </c>
      <c r="P3" t="s">
        <v>119</v>
      </c>
      <c r="Q3" t="s">
        <v>92</v>
      </c>
      <c r="U3" t="str">
        <f t="shared" si="3"/>
        <v>x</v>
      </c>
    </row>
    <row r="4" spans="1:21" x14ac:dyDescent="0.45">
      <c r="A4" s="31"/>
      <c r="B4" s="32"/>
      <c r="C4" s="13" t="e">
        <f t="shared" si="0"/>
        <v>#REF!</v>
      </c>
      <c r="D4" s="13" t="e">
        <f>C5</f>
        <v>#REF!</v>
      </c>
      <c r="E4" s="2"/>
      <c r="F4" s="71"/>
      <c r="G4" s="15" t="s">
        <v>24</v>
      </c>
      <c r="H4" s="2">
        <f>VLOOKUP(G4,List!B:C,2,0)</f>
        <v>160</v>
      </c>
      <c r="I4" s="33"/>
      <c r="K4" s="2" t="str">
        <f>VLOOKUP(G4,List!B:E,4,0)</f>
        <v>dcsm-EF_MEA1_OFF</v>
      </c>
      <c r="L4" s="2">
        <f>VLOOKUP(G4,List!B:G,6,0)</f>
        <v>4</v>
      </c>
      <c r="M4" s="14" t="e">
        <f t="shared" si="2"/>
        <v>#REF!</v>
      </c>
      <c r="N4" t="str">
        <f t="shared" si="4"/>
        <v>0000    CALL dcsm-EF_MEA1_OFF -Run</v>
      </c>
      <c r="P4" t="s">
        <v>119</v>
      </c>
      <c r="Q4" t="s">
        <v>93</v>
      </c>
      <c r="U4" t="str">
        <f t="shared" si="3"/>
        <v>x</v>
      </c>
    </row>
    <row r="5" spans="1:21" x14ac:dyDescent="0.45">
      <c r="A5" s="31"/>
      <c r="B5" s="32"/>
      <c r="C5" s="13" t="e">
        <f t="shared" ref="C5:C7" si="5">D5-H5/3600/24</f>
        <v>#REF!</v>
      </c>
      <c r="D5" s="13" t="e">
        <f>C6</f>
        <v>#REF!</v>
      </c>
      <c r="E5" s="2"/>
      <c r="F5" s="71"/>
      <c r="G5" s="15" t="s">
        <v>7</v>
      </c>
      <c r="H5" s="2">
        <f>VLOOKUP(G5,List!B:C,2,0)</f>
        <v>8</v>
      </c>
      <c r="I5" s="33"/>
      <c r="K5" s="2" t="str">
        <f>VLOOKUP(G5,List!B:E,4,0)</f>
        <v>dcsm-EF_MGF_OFF</v>
      </c>
      <c r="L5" s="2">
        <f>VLOOKUP(G5,List!B:G,6,0)</f>
        <v>1</v>
      </c>
      <c r="M5" s="14" t="e">
        <f t="shared" ref="M5:M7" si="6">C5-317/3600/24</f>
        <v>#REF!</v>
      </c>
      <c r="N5" t="str">
        <f t="shared" ref="N5:N7" si="7">+"0000    CALL "&amp;K5&amp;" -Run"</f>
        <v>0000    CALL dcsm-EF_MGF_OFF -Run</v>
      </c>
      <c r="P5" t="s">
        <v>119</v>
      </c>
      <c r="Q5" t="s">
        <v>93</v>
      </c>
      <c r="U5" t="str">
        <f t="shared" ref="U5:U7" si="8">+IF(Q5=K5,"","x")</f>
        <v/>
      </c>
    </row>
    <row r="6" spans="1:21" x14ac:dyDescent="0.45">
      <c r="A6" s="31"/>
      <c r="B6" s="32"/>
      <c r="C6" s="13" t="e">
        <f t="shared" si="5"/>
        <v>#REF!</v>
      </c>
      <c r="D6" s="13" t="e">
        <f t="shared" si="1"/>
        <v>#REF!</v>
      </c>
      <c r="E6" s="2"/>
      <c r="F6" s="71"/>
      <c r="G6" s="15" t="s">
        <v>16</v>
      </c>
      <c r="H6" s="2">
        <f>VLOOKUP(G6,List!B:C,2,0)</f>
        <v>40</v>
      </c>
      <c r="I6" s="33"/>
      <c r="K6" s="2" t="str">
        <f>VLOOKUP(G6,List!B:E,4,0)</f>
        <v>dcsm-EF_PME_OFF</v>
      </c>
      <c r="L6" s="2">
        <f>VLOOKUP(G6,List!B:G,6,0)</f>
        <v>1</v>
      </c>
      <c r="M6" s="14" t="e">
        <f t="shared" si="6"/>
        <v>#REF!</v>
      </c>
      <c r="N6" t="str">
        <f t="shared" si="7"/>
        <v>0000    CALL dcsm-EF_PME_OFF -Run</v>
      </c>
      <c r="P6" t="s">
        <v>119</v>
      </c>
      <c r="Q6" t="s">
        <v>93</v>
      </c>
      <c r="U6" t="str">
        <f t="shared" si="8"/>
        <v>x</v>
      </c>
    </row>
    <row r="7" spans="1:21" x14ac:dyDescent="0.45">
      <c r="A7" s="31"/>
      <c r="B7" s="32"/>
      <c r="C7" s="13" t="e">
        <f t="shared" si="5"/>
        <v>#REF!</v>
      </c>
      <c r="D7" s="13" t="e">
        <f t="shared" si="1"/>
        <v>#REF!</v>
      </c>
      <c r="E7" s="2"/>
      <c r="F7" s="71"/>
      <c r="G7" s="15" t="s">
        <v>379</v>
      </c>
      <c r="H7" s="2">
        <f>VLOOKUP(G7,List!B:C,2,0)</f>
        <v>88</v>
      </c>
      <c r="I7" s="33"/>
      <c r="K7" s="2" t="str">
        <f>VLOOKUP(G7,List!B:E,4,0)</f>
        <v>dcsm-EF_ENA_power_OFF</v>
      </c>
      <c r="L7" s="2">
        <f>VLOOKUP(G7,List!B:G,6,0)</f>
        <v>4</v>
      </c>
      <c r="M7" s="14" t="e">
        <f t="shared" si="6"/>
        <v>#REF!</v>
      </c>
      <c r="N7" t="str">
        <f t="shared" si="7"/>
        <v>0000    CALL dcsm-EF_ENA_power_OFF -Run</v>
      </c>
      <c r="P7" t="s">
        <v>119</v>
      </c>
      <c r="Q7" t="s">
        <v>93</v>
      </c>
      <c r="U7" t="str">
        <f t="shared" si="8"/>
        <v>x</v>
      </c>
    </row>
    <row r="8" spans="1:21" x14ac:dyDescent="0.45">
      <c r="A8" s="31"/>
      <c r="B8" s="32"/>
      <c r="C8" s="13" t="e">
        <f t="shared" si="0"/>
        <v>#REF!</v>
      </c>
      <c r="D8" s="13" t="e">
        <f t="shared" si="1"/>
        <v>#REF!</v>
      </c>
      <c r="E8" s="2"/>
      <c r="F8" s="72"/>
      <c r="G8" s="15" t="s">
        <v>380</v>
      </c>
      <c r="H8" s="2">
        <f>VLOOKUP(G8,List!B:C,2,0)</f>
        <v>380</v>
      </c>
      <c r="I8" s="33"/>
      <c r="K8" s="2" t="str">
        <f>VLOOKUP(G8,List!B:E,4,0)</f>
        <v>dcsm-EF_MSA_OFF</v>
      </c>
      <c r="L8" s="2">
        <f>VLOOKUP(G8,List!B:G,6,0)</f>
        <v>25</v>
      </c>
      <c r="M8" s="14" t="e">
        <f t="shared" si="2"/>
        <v>#REF!</v>
      </c>
      <c r="N8" t="str">
        <f t="shared" si="4"/>
        <v>0000    CALL dcsm-EF_MSA_OFF -Run</v>
      </c>
      <c r="P8" t="s">
        <v>119</v>
      </c>
      <c r="Q8" t="s">
        <v>95</v>
      </c>
      <c r="U8" t="str">
        <f t="shared" si="3"/>
        <v>x</v>
      </c>
    </row>
    <row r="9" spans="1:21" x14ac:dyDescent="0.45">
      <c r="C9" s="13" t="e">
        <f t="shared" si="0"/>
        <v>#REF!</v>
      </c>
      <c r="D9" s="13" t="e">
        <f t="shared" si="1"/>
        <v>#REF!</v>
      </c>
      <c r="E9" s="2"/>
      <c r="F9" s="15" t="s">
        <v>8</v>
      </c>
      <c r="G9" s="35" t="s">
        <v>36</v>
      </c>
      <c r="H9" s="2">
        <f>VLOOKUP(G9,List!B:C,2,0)</f>
        <v>120</v>
      </c>
      <c r="I9" s="33"/>
      <c r="K9" s="2" t="str">
        <f>VLOOKUP(G9,List!B:E,4,0)</f>
        <v>dcsm-EF_MDP_POWEROFF</v>
      </c>
      <c r="L9" s="2">
        <f>VLOOKUP(G9,List!B:G,6,0)</f>
        <v>3</v>
      </c>
      <c r="M9" s="14" t="e">
        <f t="shared" si="2"/>
        <v>#REF!</v>
      </c>
      <c r="N9" t="str">
        <f t="shared" si="4"/>
        <v>0000    CALL dcsm-EF_MDP_POWEROFF -Run</v>
      </c>
      <c r="P9" t="s">
        <v>119</v>
      </c>
      <c r="Q9" t="s">
        <v>50</v>
      </c>
      <c r="U9" t="str">
        <f t="shared" si="3"/>
        <v/>
      </c>
    </row>
    <row r="10" spans="1:21" ht="18.600000000000001" thickBot="1" x14ac:dyDescent="0.5">
      <c r="C10" s="13" t="e">
        <f t="shared" si="0"/>
        <v>#REF!</v>
      </c>
      <c r="D10" s="13" t="e">
        <f t="shared" si="1"/>
        <v>#REF!</v>
      </c>
      <c r="E10" s="2"/>
      <c r="F10" s="26" t="s">
        <v>9</v>
      </c>
      <c r="G10" t="s">
        <v>37</v>
      </c>
      <c r="H10" s="2">
        <f>VLOOKUP(G10,List!B:C,2,0)</f>
        <v>220</v>
      </c>
      <c r="I10" s="33"/>
      <c r="K10" s="2" t="str">
        <f>VLOOKUP(G10,List!B:E,4,0)</f>
        <v>dcsm-EF_BUS_MONI_OFF</v>
      </c>
      <c r="L10" s="2">
        <f>VLOOKUP(G10,List!B:G,6,0)</f>
        <v>5</v>
      </c>
      <c r="M10" s="14" t="e">
        <f t="shared" si="2"/>
        <v>#REF!</v>
      </c>
      <c r="N10" t="str">
        <f t="shared" si="4"/>
        <v>0000    CALL dcsm-EF_BUS_MONI_OFF -Run</v>
      </c>
      <c r="U10" t="e">
        <f>+IF(#REF!=K10,"","x")</f>
        <v>#REF!</v>
      </c>
    </row>
    <row r="11" spans="1:21" ht="18.600000000000001" thickBot="1" x14ac:dyDescent="0.5">
      <c r="A11" s="16"/>
      <c r="B11" s="17"/>
      <c r="C11" s="18" t="e">
        <f>#REF!</f>
        <v>#REF!</v>
      </c>
      <c r="D11" s="18" t="e">
        <f>C11+H11/3600/24</f>
        <v>#REF!</v>
      </c>
      <c r="E11" s="18" t="e">
        <f>#REF!</f>
        <v>#REF!</v>
      </c>
      <c r="F11" s="20"/>
      <c r="G11" s="20" t="s">
        <v>146</v>
      </c>
      <c r="H11" s="22">
        <v>1200</v>
      </c>
      <c r="I11" s="23"/>
      <c r="K11" s="2" t="e">
        <f>VLOOKUP(G11,List!B:E,4,0)</f>
        <v>#N/A</v>
      </c>
      <c r="L11" s="2">
        <v>0</v>
      </c>
      <c r="M11" s="14" t="e">
        <f t="shared" si="2"/>
        <v>#REF!</v>
      </c>
    </row>
  </sheetData>
  <mergeCells count="1">
    <mergeCell ref="F2:F8"/>
  </mergeCells>
  <phoneticPr fontId="1"/>
  <conditionalFormatting sqref="H2 H11:H1048576">
    <cfRule type="expression" dxfId="21" priority="3">
      <formula>$H2&gt;=86400</formula>
    </cfRule>
  </conditionalFormatting>
  <conditionalFormatting sqref="H3:H10">
    <cfRule type="expression" dxfId="20" priority="1">
      <formula>$H3&gt;=86400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4" tint="0.59999389629810485"/>
    <pageSetUpPr fitToPage="1"/>
  </sheetPr>
  <dimension ref="A1:U14"/>
  <sheetViews>
    <sheetView zoomScaleNormal="100" workbookViewId="0">
      <pane xSplit="4" ySplit="1" topLeftCell="E2" activePane="bottomRight" state="frozen"/>
      <selection activeCell="C12" sqref="C12"/>
      <selection pane="topRight" activeCell="C12" sqref="C12"/>
      <selection pane="bottomLeft" activeCell="C12" sqref="C12"/>
      <selection pane="bottomRight" activeCell="A2" sqref="A2:N13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1.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31.8984375" customWidth="1"/>
    <col min="14" max="14" width="38" bestFit="1" customWidth="1"/>
    <col min="16" max="16" width="10.59765625" bestFit="1" customWidth="1"/>
  </cols>
  <sheetData>
    <row r="1" spans="1:21" x14ac:dyDescent="0.45">
      <c r="A1" s="12" t="s">
        <v>42</v>
      </c>
      <c r="B1" s="12" t="s">
        <v>43</v>
      </c>
      <c r="C1" s="12" t="s">
        <v>42</v>
      </c>
      <c r="D1" s="12" t="s">
        <v>43</v>
      </c>
      <c r="E1" s="12" t="s">
        <v>44</v>
      </c>
      <c r="F1" s="12" t="s">
        <v>45</v>
      </c>
      <c r="G1" s="12" t="s">
        <v>46</v>
      </c>
      <c r="H1" s="12" t="s">
        <v>15</v>
      </c>
      <c r="I1" s="12"/>
      <c r="L1" s="11" t="s">
        <v>47</v>
      </c>
      <c r="N1" t="s">
        <v>47</v>
      </c>
    </row>
    <row r="2" spans="1:21" x14ac:dyDescent="0.45">
      <c r="C2" s="13" t="e">
        <f>#REF!</f>
        <v>#REF!</v>
      </c>
      <c r="D2" s="14" t="e">
        <f t="shared" ref="D2:D7" si="0">C2+H2/3600/24</f>
        <v>#REF!</v>
      </c>
      <c r="E2" s="24"/>
      <c r="F2" s="71" t="s">
        <v>2</v>
      </c>
      <c r="G2" s="26" t="s">
        <v>3</v>
      </c>
      <c r="H2" s="2">
        <f>VLOOKUP(G2,List!B:C,2,0)</f>
        <v>270</v>
      </c>
      <c r="I2" s="25"/>
      <c r="K2" s="2" t="str">
        <f>VLOOKUP(G2,List!B:E,4,0)</f>
        <v>dcsm-EF_HEPE_HV_ON_OBS_START</v>
      </c>
      <c r="L2" s="2">
        <f>VLOOKUP(G2,List!B:G,6,0)</f>
        <v>6</v>
      </c>
      <c r="M2" s="14" t="e">
        <f t="shared" ref="M2:M14" si="1">C2-317/3600/24</f>
        <v>#REF!</v>
      </c>
      <c r="N2" t="str">
        <f>+"0000    CALL "&amp;K2&amp;" -Run"</f>
        <v>0000    CALL dcsm-EF_HEPE_HV_ON_OBS_START -Run</v>
      </c>
      <c r="P2" t="s">
        <v>119</v>
      </c>
      <c r="Q2" t="s">
        <v>67</v>
      </c>
      <c r="U2" t="str">
        <f t="shared" ref="U2:U14" si="2">+IF(Q2=K2,"","x")</f>
        <v>x</v>
      </c>
    </row>
    <row r="3" spans="1:21" x14ac:dyDescent="0.45">
      <c r="C3" s="13" t="e">
        <f t="shared" ref="C3:C8" si="3">D2</f>
        <v>#REF!</v>
      </c>
      <c r="D3" s="13" t="e">
        <f t="shared" si="0"/>
        <v>#REF!</v>
      </c>
      <c r="E3" s="2"/>
      <c r="F3" s="71"/>
      <c r="G3" s="2" t="s">
        <v>364</v>
      </c>
      <c r="H3" s="2">
        <f>VLOOKUP(G3,List!B:C,2,0)</f>
        <v>344</v>
      </c>
      <c r="I3" s="25"/>
      <c r="K3" s="2" t="str">
        <f>VLOOKUP(G3,List!B:E,4,0)</f>
        <v>dcsm-EF_ENA_HV_ON_CNT</v>
      </c>
      <c r="L3" s="2">
        <f>VLOOKUP(G3,List!B:G,6,0)</f>
        <v>18</v>
      </c>
      <c r="M3" s="14" t="e">
        <f t="shared" si="1"/>
        <v>#REF!</v>
      </c>
      <c r="N3" t="str">
        <f t="shared" ref="N3:N7" si="4">+"0000    CALL "&amp;K3&amp;" -Run"</f>
        <v>0000    CALL dcsm-EF_ENA_HV_ON_CNT -Run</v>
      </c>
      <c r="P3" t="s">
        <v>119</v>
      </c>
      <c r="Q3" t="s">
        <v>76</v>
      </c>
      <c r="U3" t="str">
        <f t="shared" si="2"/>
        <v>x</v>
      </c>
    </row>
    <row r="4" spans="1:21" x14ac:dyDescent="0.45">
      <c r="C4" s="13" t="e">
        <f>D3</f>
        <v>#REF!</v>
      </c>
      <c r="D4" s="13" t="e">
        <f t="shared" ref="D4:D6" si="5">C4+H4/3600/24</f>
        <v>#REF!</v>
      </c>
      <c r="E4" s="2"/>
      <c r="F4" s="71"/>
      <c r="G4" s="2" t="s">
        <v>23</v>
      </c>
      <c r="H4" s="2">
        <f>VLOOKUP(G4,List!B:C,2,0)</f>
        <v>1702</v>
      </c>
      <c r="I4" s="25"/>
      <c r="K4" s="2" t="str">
        <f>VLOOKUP(G4,List!B:E,4,0)</f>
        <v>dcsm-EF_MEA1_HV_ON</v>
      </c>
      <c r="L4" s="2">
        <f>VLOOKUP(G4,List!B:G,6,0)</f>
        <v>27</v>
      </c>
      <c r="M4" s="14" t="e">
        <f t="shared" ref="M4:M6" si="6">C4-317/3600/24</f>
        <v>#REF!</v>
      </c>
      <c r="N4" t="str">
        <f t="shared" ref="N4:N6" si="7">+"0000    CALL "&amp;K4&amp;" -Run"</f>
        <v>0000    CALL dcsm-EF_MEA1_HV_ON -Run</v>
      </c>
      <c r="P4" t="s">
        <v>119</v>
      </c>
      <c r="Q4" t="s">
        <v>76</v>
      </c>
      <c r="U4" t="str">
        <f t="shared" ref="U4:U6" si="8">+IF(Q4=K4,"","x")</f>
        <v>x</v>
      </c>
    </row>
    <row r="5" spans="1:21" x14ac:dyDescent="0.45">
      <c r="C5" s="13" t="e">
        <f t="shared" ref="C5:C6" si="9">D4</f>
        <v>#REF!</v>
      </c>
      <c r="D5" s="13" t="e">
        <f t="shared" si="5"/>
        <v>#REF!</v>
      </c>
      <c r="E5" s="2"/>
      <c r="F5" s="71"/>
      <c r="G5" s="2" t="s">
        <v>312</v>
      </c>
      <c r="H5" s="2">
        <f>VLOOKUP(G5,List!B:C,2,0)</f>
        <v>1573</v>
      </c>
      <c r="I5" s="25"/>
      <c r="K5" s="2" t="str">
        <f>VLOOKUP(G5,List!B:E,4,0)</f>
        <v>dcsm-EF_MSA_HV_ON_1_MFB_Safe</v>
      </c>
      <c r="L5" s="2">
        <f>VLOOKUP(G5,List!B:G,6,0)</f>
        <v>108</v>
      </c>
      <c r="M5" s="14" t="e">
        <f t="shared" si="6"/>
        <v>#REF!</v>
      </c>
      <c r="N5" t="str">
        <f t="shared" si="7"/>
        <v>0000    CALL dcsm-EF_MSA_HV_ON_1_MFB_Safe -Run</v>
      </c>
      <c r="P5" t="s">
        <v>119</v>
      </c>
      <c r="Q5" t="s">
        <v>76</v>
      </c>
      <c r="U5" t="str">
        <f t="shared" si="8"/>
        <v>x</v>
      </c>
    </row>
    <row r="6" spans="1:21" x14ac:dyDescent="0.45">
      <c r="C6" s="13" t="e">
        <f t="shared" si="9"/>
        <v>#REF!</v>
      </c>
      <c r="D6" s="13" t="e">
        <f t="shared" si="5"/>
        <v>#REF!</v>
      </c>
      <c r="E6" s="2"/>
      <c r="F6" s="72"/>
      <c r="G6" s="2" t="s">
        <v>318</v>
      </c>
      <c r="H6" s="2">
        <f>VLOOKUP(G6,List!B:C,2,0)</f>
        <v>1860</v>
      </c>
      <c r="I6" s="25"/>
      <c r="K6" s="2" t="str">
        <f>VLOOKUP(G6,List!B:E,4,0)</f>
        <v>dcsm-EF_MSA_HV_ON_2_MFB_Safe</v>
      </c>
      <c r="L6" s="2">
        <f>VLOOKUP(G6,List!B:G,6,0)</f>
        <v>124</v>
      </c>
      <c r="M6" s="14" t="e">
        <f t="shared" si="6"/>
        <v>#REF!</v>
      </c>
      <c r="N6" t="str">
        <f t="shared" si="7"/>
        <v>0000    CALL dcsm-EF_MSA_HV_ON_2_MFB_Safe -Run</v>
      </c>
      <c r="P6" t="s">
        <v>119</v>
      </c>
      <c r="Q6" t="s">
        <v>76</v>
      </c>
      <c r="U6" t="str">
        <f t="shared" si="8"/>
        <v>x</v>
      </c>
    </row>
    <row r="7" spans="1:21" x14ac:dyDescent="0.45">
      <c r="C7" s="13" t="e">
        <f>D6</f>
        <v>#REF!</v>
      </c>
      <c r="D7" s="13" t="e">
        <f t="shared" si="0"/>
        <v>#REF!</v>
      </c>
      <c r="E7" s="2"/>
      <c r="F7" s="15" t="s">
        <v>11</v>
      </c>
      <c r="G7" s="15" t="s">
        <v>12</v>
      </c>
      <c r="H7" s="2">
        <f>VLOOKUP(G7,List!B:C,2,0)</f>
        <v>42</v>
      </c>
      <c r="I7" s="25"/>
      <c r="K7" s="2" t="str">
        <f>VLOOKUP(G7,List!B:E,4,0)</f>
        <v>dcsm-EF_BUS_TLM_MODE_5</v>
      </c>
      <c r="L7" s="2">
        <f>VLOOKUP(G7,List!B:G,6,0)</f>
        <v>2</v>
      </c>
      <c r="M7" s="14" t="e">
        <f t="shared" si="1"/>
        <v>#REF!</v>
      </c>
      <c r="N7" t="str">
        <f t="shared" si="4"/>
        <v>0000    CALL dcsm-EF_BUS_TLM_MODE_5 -Run</v>
      </c>
      <c r="P7" t="s">
        <v>119</v>
      </c>
      <c r="Q7" t="s">
        <v>77</v>
      </c>
      <c r="U7" t="str">
        <f t="shared" si="2"/>
        <v/>
      </c>
    </row>
    <row r="8" spans="1:21" x14ac:dyDescent="0.45">
      <c r="C8" s="27" t="e">
        <f t="shared" si="3"/>
        <v>#REF!</v>
      </c>
      <c r="D8" s="27" t="e">
        <f>C9</f>
        <v>#REF!</v>
      </c>
      <c r="E8" s="28" t="s">
        <v>401</v>
      </c>
      <c r="F8" s="29"/>
      <c r="G8" s="29"/>
      <c r="H8" s="30" t="e">
        <f>(D8-C8)*3600*24</f>
        <v>#REF!</v>
      </c>
      <c r="I8" s="29" t="e">
        <f>H8/3600</f>
        <v>#REF!</v>
      </c>
      <c r="L8" s="2">
        <v>0</v>
      </c>
      <c r="M8" s="14" t="e">
        <f t="shared" si="1"/>
        <v>#REF!</v>
      </c>
      <c r="N8" t="e">
        <f>"0000    WAIT_SEC  "&amp;TEXT(H8,"#0")</f>
        <v>#REF!</v>
      </c>
      <c r="P8" t="s">
        <v>120</v>
      </c>
      <c r="Q8">
        <v>26900</v>
      </c>
      <c r="U8" t="str">
        <f t="shared" si="2"/>
        <v>x</v>
      </c>
    </row>
    <row r="9" spans="1:21" x14ac:dyDescent="0.45">
      <c r="C9" s="13" t="e">
        <f>D9-H9/3600/24</f>
        <v>#REF!</v>
      </c>
      <c r="D9" s="13" t="e">
        <f>C10</f>
        <v>#REF!</v>
      </c>
      <c r="E9" s="2"/>
      <c r="F9" s="15" t="s">
        <v>13</v>
      </c>
      <c r="G9" s="15" t="s">
        <v>14</v>
      </c>
      <c r="H9" s="2">
        <f>VLOOKUP(G9,List!B:C,2,0)</f>
        <v>42</v>
      </c>
      <c r="I9" s="25"/>
      <c r="K9" s="2" t="str">
        <f>VLOOKUP(G9,List!B:E,4,0)</f>
        <v>dcsm-EF_BUS_TLM_MODE_10</v>
      </c>
      <c r="L9" s="2">
        <f>VLOOKUP(G9,List!B:G,6,0)</f>
        <v>2</v>
      </c>
      <c r="M9" s="14" t="e">
        <f t="shared" si="1"/>
        <v>#REF!</v>
      </c>
      <c r="N9" t="str">
        <f t="shared" ref="N9:N11" si="10">+"0000    CALL "&amp;K9&amp;" -Run"</f>
        <v>0000    CALL dcsm-EF_BUS_TLM_MODE_10 -Run</v>
      </c>
      <c r="P9" t="s">
        <v>119</v>
      </c>
      <c r="Q9" t="s">
        <v>78</v>
      </c>
      <c r="U9" t="str">
        <f t="shared" si="2"/>
        <v/>
      </c>
    </row>
    <row r="10" spans="1:21" x14ac:dyDescent="0.45">
      <c r="C10" s="13" t="e">
        <f>D10-H10/3600/24</f>
        <v>#REF!</v>
      </c>
      <c r="D10" s="13" t="e">
        <f>C11</f>
        <v>#REF!</v>
      </c>
      <c r="E10" s="2"/>
      <c r="F10" s="70" t="s">
        <v>4</v>
      </c>
      <c r="G10" s="15" t="s">
        <v>5</v>
      </c>
      <c r="H10" s="2">
        <f>VLOOKUP(G10,List!B:C,2,0)</f>
        <v>190</v>
      </c>
      <c r="I10" s="25"/>
      <c r="K10" s="2" t="str">
        <f>VLOOKUP(G10,List!B:E,4,0)</f>
        <v>dcsm-EF_HEPE_HV_OFF_OBS_OFF</v>
      </c>
      <c r="L10" s="2">
        <f>VLOOKUP(G10,List!B:G,6,0)</f>
        <v>5</v>
      </c>
      <c r="M10" s="14" t="e">
        <f t="shared" si="1"/>
        <v>#REF!</v>
      </c>
      <c r="N10" t="str">
        <f t="shared" si="10"/>
        <v>0000    CALL dcsm-EF_HEPE_HV_OFF_OBS_OFF -Run</v>
      </c>
      <c r="P10" t="s">
        <v>119</v>
      </c>
      <c r="Q10" t="s">
        <v>79</v>
      </c>
      <c r="U10" t="str">
        <f t="shared" si="2"/>
        <v/>
      </c>
    </row>
    <row r="11" spans="1:21" x14ac:dyDescent="0.45">
      <c r="C11" s="13" t="e">
        <f t="shared" ref="C11:C13" si="11">D11-H11/3600/24</f>
        <v>#REF!</v>
      </c>
      <c r="D11" s="13" t="e">
        <f>C12</f>
        <v>#REF!</v>
      </c>
      <c r="E11" s="2"/>
      <c r="F11" s="71"/>
      <c r="G11" s="2" t="s">
        <v>259</v>
      </c>
      <c r="H11" s="2">
        <f>VLOOKUP(G11,List!B:C,2,0)</f>
        <v>198</v>
      </c>
      <c r="I11" s="25"/>
      <c r="K11" s="2" t="str">
        <f>VLOOKUP(G11,List!B:E,4,0)</f>
        <v>dcsm-EF_ENA_HV_OFF</v>
      </c>
      <c r="L11" s="2">
        <f>VLOOKUP(G11,List!B:G,6,0)</f>
        <v>4</v>
      </c>
      <c r="M11" s="14" t="e">
        <f t="shared" si="1"/>
        <v>#REF!</v>
      </c>
      <c r="N11" t="str">
        <f t="shared" si="10"/>
        <v>0000    CALL dcsm-EF_ENA_HV_OFF -Run</v>
      </c>
      <c r="P11" t="s">
        <v>119</v>
      </c>
      <c r="Q11" t="s">
        <v>87</v>
      </c>
      <c r="U11" t="str">
        <f t="shared" si="2"/>
        <v>x</v>
      </c>
    </row>
    <row r="12" spans="1:21" x14ac:dyDescent="0.45">
      <c r="C12" s="13" t="e">
        <f t="shared" si="11"/>
        <v>#REF!</v>
      </c>
      <c r="D12" s="13" t="e">
        <f t="shared" ref="D12:D13" si="12">C13</f>
        <v>#REF!</v>
      </c>
      <c r="E12" s="2"/>
      <c r="F12" s="71"/>
      <c r="G12" s="8" t="s">
        <v>30</v>
      </c>
      <c r="H12" s="2">
        <f>VLOOKUP(G12,List!B:C,2,0)</f>
        <v>182</v>
      </c>
      <c r="I12" s="25"/>
      <c r="K12" s="2" t="str">
        <f>VLOOKUP(G12,List!B:E,4,0)</f>
        <v>dcsm-EF_MEA1_HV_OFF</v>
      </c>
      <c r="L12" s="2">
        <f>VLOOKUP(G12,List!B:G,6,0)</f>
        <v>10</v>
      </c>
      <c r="M12" s="14" t="e">
        <f t="shared" ref="M12:M13" si="13">C12-317/3600/24</f>
        <v>#REF!</v>
      </c>
      <c r="N12" t="str">
        <f t="shared" ref="N12:N13" si="14">+"0000    CALL "&amp;K12&amp;" -Run"</f>
        <v>0000    CALL dcsm-EF_MEA1_HV_OFF -Run</v>
      </c>
      <c r="P12" t="s">
        <v>119</v>
      </c>
      <c r="Q12" t="s">
        <v>87</v>
      </c>
      <c r="U12" t="str">
        <f t="shared" ref="U12:U13" si="15">+IF(Q12=K12,"","x")</f>
        <v/>
      </c>
    </row>
    <row r="13" spans="1:21" ht="18.600000000000001" thickBot="1" x14ac:dyDescent="0.5">
      <c r="C13" s="13" t="e">
        <f t="shared" si="11"/>
        <v>#REF!</v>
      </c>
      <c r="D13" s="13" t="e">
        <f t="shared" si="12"/>
        <v>#REF!</v>
      </c>
      <c r="E13" s="2"/>
      <c r="F13" s="73"/>
      <c r="G13" s="15" t="s">
        <v>309</v>
      </c>
      <c r="H13" s="2">
        <f>VLOOKUP(G13,List!B:C,2,0)</f>
        <v>774</v>
      </c>
      <c r="I13" s="25"/>
      <c r="K13" s="2" t="str">
        <f>VLOOKUP(G13,List!B:E,4,0)</f>
        <v>dcsm-EF_MSA_HV_OFF_VFB</v>
      </c>
      <c r="L13" s="2">
        <f>VLOOKUP(G13,List!B:G,6,0)</f>
        <v>25</v>
      </c>
      <c r="M13" s="14" t="e">
        <f t="shared" si="13"/>
        <v>#REF!</v>
      </c>
      <c r="N13" t="str">
        <f t="shared" si="14"/>
        <v>0000    CALL dcsm-EF_MSA_HV_OFF_VFB -Run</v>
      </c>
      <c r="P13" t="s">
        <v>119</v>
      </c>
      <c r="Q13" t="s">
        <v>87</v>
      </c>
      <c r="U13" t="str">
        <f t="shared" si="15"/>
        <v>x</v>
      </c>
    </row>
    <row r="14" spans="1:21" ht="18.600000000000001" thickBot="1" x14ac:dyDescent="0.5">
      <c r="A14" s="16"/>
      <c r="B14" s="17"/>
      <c r="C14" s="18" t="e">
        <f>#REF!</f>
        <v>#REF!</v>
      </c>
      <c r="D14" s="18" t="e">
        <f>C14+H14/3600/24</f>
        <v>#REF!</v>
      </c>
      <c r="E14" s="19" t="s">
        <v>152</v>
      </c>
      <c r="F14" s="20"/>
      <c r="G14" s="21" t="e">
        <f>(#REF!-D11)*24*3600</f>
        <v>#REF!</v>
      </c>
      <c r="H14" s="22">
        <v>1200</v>
      </c>
      <c r="I14" s="23"/>
      <c r="K14" s="2" t="e">
        <f>VLOOKUP(G14,#REF!,4,0)</f>
        <v>#REF!</v>
      </c>
      <c r="L14" s="2">
        <v>0</v>
      </c>
      <c r="M14" s="14" t="e">
        <f t="shared" si="1"/>
        <v>#REF!</v>
      </c>
      <c r="N14" t="e">
        <f>"0000    WAIT_SEC  "&amp;TEXT(G14,"#0")</f>
        <v>#REF!</v>
      </c>
      <c r="P14" t="s">
        <v>120</v>
      </c>
      <c r="Q14">
        <v>1800</v>
      </c>
      <c r="U14" t="e">
        <f t="shared" si="2"/>
        <v>#REF!</v>
      </c>
    </row>
  </sheetData>
  <mergeCells count="2">
    <mergeCell ref="F2:F6"/>
    <mergeCell ref="F10:F13"/>
  </mergeCells>
  <phoneticPr fontId="1"/>
  <conditionalFormatting sqref="H2:H1048576">
    <cfRule type="expression" dxfId="19" priority="4">
      <formula>$H2&gt;=86400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C24"/>
  <sheetViews>
    <sheetView topLeftCell="A2" workbookViewId="0">
      <selection activeCell="A2" sqref="A2"/>
    </sheetView>
  </sheetViews>
  <sheetFormatPr defaultRowHeight="18" x14ac:dyDescent="0.45"/>
  <cols>
    <col min="1" max="1" width="27.8984375" bestFit="1" customWidth="1"/>
    <col min="2" max="2" width="141.69921875" customWidth="1"/>
  </cols>
  <sheetData>
    <row r="1" spans="1:2" x14ac:dyDescent="0.45">
      <c r="A1" t="s">
        <v>168</v>
      </c>
      <c r="B1" t="s">
        <v>169</v>
      </c>
    </row>
    <row r="2" spans="1:2" ht="409.5" customHeight="1" x14ac:dyDescent="0.45">
      <c r="A2" t="s">
        <v>164</v>
      </c>
      <c r="B2" s="39" t="s">
        <v>430</v>
      </c>
    </row>
    <row r="3" spans="1:2" ht="306" x14ac:dyDescent="0.45">
      <c r="A3" t="s">
        <v>167</v>
      </c>
      <c r="B3" s="39" t="s">
        <v>431</v>
      </c>
    </row>
    <row r="4" spans="1:2" ht="72" x14ac:dyDescent="0.45">
      <c r="A4" t="s">
        <v>165</v>
      </c>
      <c r="B4" s="39" t="s">
        <v>178</v>
      </c>
    </row>
    <row r="5" spans="1:2" ht="72" x14ac:dyDescent="0.45">
      <c r="A5" t="s">
        <v>166</v>
      </c>
      <c r="B5" s="39" t="s">
        <v>177</v>
      </c>
    </row>
    <row r="6" spans="1:2" ht="72" x14ac:dyDescent="0.45">
      <c r="A6" t="s">
        <v>130</v>
      </c>
      <c r="B6" s="39" t="s">
        <v>170</v>
      </c>
    </row>
    <row r="7" spans="1:2" ht="72" x14ac:dyDescent="0.45">
      <c r="A7" s="54" t="s">
        <v>10</v>
      </c>
      <c r="B7" s="39" t="s">
        <v>171</v>
      </c>
    </row>
    <row r="8" spans="1:2" x14ac:dyDescent="0.45">
      <c r="A8" s="54" t="s">
        <v>35</v>
      </c>
    </row>
    <row r="9" spans="1:2" ht="72" x14ac:dyDescent="0.45">
      <c r="A9" s="54" t="s">
        <v>8</v>
      </c>
      <c r="B9" s="39" t="s">
        <v>172</v>
      </c>
    </row>
    <row r="10" spans="1:2" ht="72" x14ac:dyDescent="0.45">
      <c r="A10" s="54" t="s">
        <v>9</v>
      </c>
      <c r="B10" s="39" t="s">
        <v>173</v>
      </c>
    </row>
    <row r="11" spans="1:2" ht="72" x14ac:dyDescent="0.45">
      <c r="A11" s="54" t="s">
        <v>368</v>
      </c>
      <c r="B11" s="39" t="s">
        <v>179</v>
      </c>
    </row>
    <row r="12" spans="1:2" ht="72" x14ac:dyDescent="0.45">
      <c r="A12" s="54" t="s">
        <v>2</v>
      </c>
      <c r="B12" s="39" t="s">
        <v>180</v>
      </c>
    </row>
    <row r="13" spans="1:2" ht="72" x14ac:dyDescent="0.45">
      <c r="A13" t="s">
        <v>11</v>
      </c>
      <c r="B13" s="39" t="s">
        <v>174</v>
      </c>
    </row>
    <row r="14" spans="1:2" ht="72" x14ac:dyDescent="0.45">
      <c r="A14" s="1" t="s">
        <v>13</v>
      </c>
      <c r="B14" s="39" t="s">
        <v>175</v>
      </c>
    </row>
    <row r="15" spans="1:2" ht="72" x14ac:dyDescent="0.45">
      <c r="A15" s="54" t="s">
        <v>4</v>
      </c>
      <c r="B15" s="39" t="s">
        <v>181</v>
      </c>
    </row>
    <row r="16" spans="1:2" ht="72" x14ac:dyDescent="0.45">
      <c r="A16" s="54" t="s">
        <v>48</v>
      </c>
      <c r="B16" s="39" t="s">
        <v>182</v>
      </c>
    </row>
    <row r="17" spans="1:3" x14ac:dyDescent="0.45">
      <c r="A17" s="9" t="s">
        <v>32</v>
      </c>
    </row>
    <row r="18" spans="1:3" ht="72" x14ac:dyDescent="0.45">
      <c r="A18" s="8" t="s">
        <v>31</v>
      </c>
      <c r="B18" s="39" t="s">
        <v>176</v>
      </c>
    </row>
    <row r="19" spans="1:3" x14ac:dyDescent="0.45">
      <c r="A19" t="s">
        <v>49</v>
      </c>
    </row>
    <row r="20" spans="1:3" ht="32.4" customHeight="1" x14ac:dyDescent="0.45"/>
    <row r="21" spans="1:3" ht="409.6" x14ac:dyDescent="0.45">
      <c r="A21" s="64" t="s">
        <v>366</v>
      </c>
      <c r="B21" s="62" t="s">
        <v>194</v>
      </c>
      <c r="C21" t="s">
        <v>362</v>
      </c>
    </row>
    <row r="22" spans="1:3" ht="409.6" x14ac:dyDescent="0.45">
      <c r="A22" s="65" t="s">
        <v>199</v>
      </c>
      <c r="B22" s="39" t="s">
        <v>370</v>
      </c>
    </row>
    <row r="23" spans="1:3" ht="288" x14ac:dyDescent="0.45">
      <c r="A23" s="64" t="s">
        <v>367</v>
      </c>
      <c r="B23" s="62" t="s">
        <v>195</v>
      </c>
    </row>
    <row r="24" spans="1:3" ht="342" x14ac:dyDescent="0.45">
      <c r="A24" s="65" t="s">
        <v>200</v>
      </c>
      <c r="B24" s="39" t="s">
        <v>371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G110"/>
  <sheetViews>
    <sheetView topLeftCell="A41" zoomScale="90" zoomScaleNormal="90" workbookViewId="0">
      <selection activeCell="B52" sqref="B52"/>
    </sheetView>
  </sheetViews>
  <sheetFormatPr defaultRowHeight="18" x14ac:dyDescent="0.45"/>
  <cols>
    <col min="1" max="1" width="8.3984375" bestFit="1" customWidth="1"/>
    <col min="2" max="2" width="30" bestFit="1" customWidth="1"/>
    <col min="3" max="3" width="14.69921875" bestFit="1" customWidth="1"/>
    <col min="4" max="4" width="15.8984375" bestFit="1" customWidth="1"/>
    <col min="5" max="5" width="37.3984375" bestFit="1" customWidth="1"/>
  </cols>
  <sheetData>
    <row r="1" spans="1:7" x14ac:dyDescent="0.45">
      <c r="A1" s="44"/>
      <c r="B1" s="44"/>
      <c r="C1" s="44" t="s">
        <v>15</v>
      </c>
      <c r="D1" s="44" t="s">
        <v>21</v>
      </c>
      <c r="E1" s="44" t="s">
        <v>20</v>
      </c>
      <c r="F1" s="44"/>
      <c r="G1" s="44" t="s">
        <v>22</v>
      </c>
    </row>
    <row r="2" spans="1:7" x14ac:dyDescent="0.45">
      <c r="A2" s="74" t="s">
        <v>224</v>
      </c>
      <c r="B2" s="2" t="s">
        <v>212</v>
      </c>
      <c r="C2" s="2">
        <v>40</v>
      </c>
      <c r="D2" s="2"/>
      <c r="E2" s="2" t="s">
        <v>213</v>
      </c>
      <c r="F2" s="2"/>
      <c r="G2" s="2">
        <v>1</v>
      </c>
    </row>
    <row r="3" spans="1:7" x14ac:dyDescent="0.45">
      <c r="A3" s="76"/>
      <c r="B3" s="2" t="s">
        <v>225</v>
      </c>
      <c r="C3" s="2">
        <v>40</v>
      </c>
      <c r="D3" s="2"/>
      <c r="E3" s="2" t="s">
        <v>226</v>
      </c>
      <c r="F3" s="2"/>
      <c r="G3" s="2">
        <v>1</v>
      </c>
    </row>
    <row r="4" spans="1:7" x14ac:dyDescent="0.45">
      <c r="A4" s="76"/>
      <c r="B4" s="2" t="s">
        <v>214</v>
      </c>
      <c r="C4" s="2">
        <v>0</v>
      </c>
      <c r="D4" s="2"/>
      <c r="E4" s="2" t="s">
        <v>215</v>
      </c>
      <c r="F4" s="2"/>
      <c r="G4" s="2">
        <v>0</v>
      </c>
    </row>
    <row r="5" spans="1:7" x14ac:dyDescent="0.45">
      <c r="A5" s="76"/>
      <c r="B5" s="2" t="s">
        <v>227</v>
      </c>
      <c r="C5" s="2">
        <v>86</v>
      </c>
      <c r="D5" s="2"/>
      <c r="E5" s="2" t="s">
        <v>222</v>
      </c>
      <c r="F5" s="2"/>
      <c r="G5" s="2">
        <v>5</v>
      </c>
    </row>
    <row r="6" spans="1:7" x14ac:dyDescent="0.45">
      <c r="A6" s="76"/>
      <c r="B6" s="2" t="s">
        <v>216</v>
      </c>
      <c r="C6" s="2">
        <v>298</v>
      </c>
      <c r="D6" s="2"/>
      <c r="E6" s="2" t="s">
        <v>217</v>
      </c>
      <c r="F6" s="2"/>
      <c r="G6" s="2">
        <v>14</v>
      </c>
    </row>
    <row r="7" spans="1:7" x14ac:dyDescent="0.45">
      <c r="A7" s="76"/>
      <c r="B7" s="2" t="s">
        <v>218</v>
      </c>
      <c r="C7" s="2">
        <v>82</v>
      </c>
      <c r="D7" s="2"/>
      <c r="E7" s="2" t="s">
        <v>219</v>
      </c>
      <c r="F7" s="2"/>
      <c r="G7" s="2">
        <v>2</v>
      </c>
    </row>
    <row r="8" spans="1:7" x14ac:dyDescent="0.45">
      <c r="A8" s="76"/>
      <c r="B8" s="2" t="s">
        <v>228</v>
      </c>
      <c r="C8" s="2">
        <v>160</v>
      </c>
      <c r="D8" s="2"/>
      <c r="E8" s="2" t="s">
        <v>229</v>
      </c>
      <c r="F8" s="2"/>
      <c r="G8" s="2">
        <v>4</v>
      </c>
    </row>
    <row r="9" spans="1:7" x14ac:dyDescent="0.45">
      <c r="A9" s="76"/>
      <c r="B9" s="2" t="s">
        <v>220</v>
      </c>
      <c r="C9" s="2">
        <v>140</v>
      </c>
      <c r="D9" s="2"/>
      <c r="E9" s="2" t="s">
        <v>221</v>
      </c>
      <c r="F9" s="2"/>
      <c r="G9" s="2">
        <v>1</v>
      </c>
    </row>
    <row r="10" spans="1:7" x14ac:dyDescent="0.45">
      <c r="A10" s="75"/>
      <c r="B10" s="2" t="s">
        <v>230</v>
      </c>
      <c r="C10" s="2">
        <v>80</v>
      </c>
      <c r="D10" s="2"/>
      <c r="E10" s="2" t="s">
        <v>231</v>
      </c>
      <c r="F10" s="2"/>
      <c r="G10" s="2">
        <v>2</v>
      </c>
    </row>
    <row r="11" spans="1:7" x14ac:dyDescent="0.45">
      <c r="A11" s="74" t="s">
        <v>232</v>
      </c>
      <c r="B11" s="2" t="s">
        <v>233</v>
      </c>
      <c r="C11" s="2">
        <v>310</v>
      </c>
      <c r="D11" s="2"/>
      <c r="E11" s="2" t="s">
        <v>104</v>
      </c>
      <c r="F11" s="2"/>
      <c r="G11" s="2">
        <v>10</v>
      </c>
    </row>
    <row r="12" spans="1:7" x14ac:dyDescent="0.45">
      <c r="A12" s="76"/>
      <c r="B12" s="2" t="s">
        <v>234</v>
      </c>
      <c r="C12" s="2">
        <v>40</v>
      </c>
      <c r="D12" s="2"/>
      <c r="E12" s="2" t="s">
        <v>211</v>
      </c>
      <c r="F12" s="2"/>
      <c r="G12" s="2">
        <v>1</v>
      </c>
    </row>
    <row r="13" spans="1:7" x14ac:dyDescent="0.45">
      <c r="A13" s="76"/>
      <c r="B13" s="2" t="s">
        <v>235</v>
      </c>
      <c r="C13" s="2">
        <v>1134</v>
      </c>
      <c r="D13" s="2"/>
      <c r="E13" s="2" t="s">
        <v>105</v>
      </c>
      <c r="F13" s="2"/>
      <c r="G13" s="2">
        <v>18</v>
      </c>
    </row>
    <row r="14" spans="1:7" x14ac:dyDescent="0.45">
      <c r="A14" s="76"/>
      <c r="B14" s="2" t="s">
        <v>236</v>
      </c>
      <c r="C14" s="2">
        <v>2206</v>
      </c>
      <c r="D14" s="2"/>
      <c r="E14" s="2" t="s">
        <v>106</v>
      </c>
      <c r="F14" s="2"/>
      <c r="G14" s="2">
        <v>36</v>
      </c>
    </row>
    <row r="15" spans="1:7" x14ac:dyDescent="0.45">
      <c r="A15" s="76"/>
      <c r="B15" s="2" t="s">
        <v>237</v>
      </c>
      <c r="C15" s="2">
        <v>2730</v>
      </c>
      <c r="D15" s="2"/>
      <c r="E15" s="2" t="s">
        <v>107</v>
      </c>
      <c r="F15" s="2"/>
      <c r="G15" s="2">
        <v>48</v>
      </c>
    </row>
    <row r="16" spans="1:7" x14ac:dyDescent="0.45">
      <c r="A16" s="76"/>
      <c r="B16" s="2" t="s">
        <v>238</v>
      </c>
      <c r="C16" s="2">
        <v>1848</v>
      </c>
      <c r="D16" s="2"/>
      <c r="E16" s="2" t="s">
        <v>108</v>
      </c>
      <c r="F16" s="2"/>
      <c r="G16" s="2">
        <v>41</v>
      </c>
    </row>
    <row r="17" spans="1:7" x14ac:dyDescent="0.45">
      <c r="A17" s="76"/>
      <c r="B17" s="2" t="s">
        <v>239</v>
      </c>
      <c r="C17" s="2">
        <v>2332</v>
      </c>
      <c r="D17" s="2"/>
      <c r="E17" s="2" t="s">
        <v>109</v>
      </c>
      <c r="F17" s="2"/>
      <c r="G17" s="2">
        <v>45</v>
      </c>
    </row>
    <row r="18" spans="1:7" x14ac:dyDescent="0.45">
      <c r="A18" s="76"/>
      <c r="B18" s="2" t="s">
        <v>240</v>
      </c>
      <c r="C18" s="2">
        <v>120</v>
      </c>
      <c r="D18" s="2"/>
      <c r="E18" s="2" t="s">
        <v>110</v>
      </c>
      <c r="F18" s="2"/>
      <c r="G18" s="2">
        <v>4</v>
      </c>
    </row>
    <row r="19" spans="1:7" x14ac:dyDescent="0.45">
      <c r="A19" s="76"/>
      <c r="B19" s="2" t="s">
        <v>241</v>
      </c>
      <c r="C19" s="2">
        <v>509</v>
      </c>
      <c r="D19" s="2"/>
      <c r="E19" s="2" t="s">
        <v>111</v>
      </c>
      <c r="F19" s="2"/>
      <c r="G19" s="2">
        <v>12</v>
      </c>
    </row>
    <row r="20" spans="1:7" x14ac:dyDescent="0.45">
      <c r="A20" s="76"/>
      <c r="B20" s="2" t="s">
        <v>242</v>
      </c>
      <c r="C20" s="2">
        <v>4620</v>
      </c>
      <c r="D20" s="2"/>
      <c r="E20" s="2" t="s">
        <v>112</v>
      </c>
      <c r="F20" s="2"/>
      <c r="G20" s="2">
        <v>52</v>
      </c>
    </row>
    <row r="21" spans="1:7" x14ac:dyDescent="0.45">
      <c r="A21" s="76"/>
      <c r="B21" s="2" t="s">
        <v>243</v>
      </c>
      <c r="C21" s="2">
        <v>3969</v>
      </c>
      <c r="D21" s="2"/>
      <c r="E21" s="2" t="s">
        <v>113</v>
      </c>
      <c r="F21" s="2"/>
      <c r="G21" s="2">
        <v>49</v>
      </c>
    </row>
    <row r="22" spans="1:7" x14ac:dyDescent="0.45">
      <c r="A22" s="76"/>
      <c r="B22" s="2" t="s">
        <v>244</v>
      </c>
      <c r="C22" s="2">
        <v>1892</v>
      </c>
      <c r="D22" s="2"/>
      <c r="E22" s="2" t="s">
        <v>210</v>
      </c>
      <c r="F22" s="2"/>
      <c r="G22" s="2">
        <v>20</v>
      </c>
    </row>
    <row r="23" spans="1:7" x14ac:dyDescent="0.45">
      <c r="A23" s="76"/>
      <c r="B23" s="2" t="s">
        <v>245</v>
      </c>
      <c r="C23" s="2">
        <v>6688</v>
      </c>
      <c r="D23" s="2"/>
      <c r="E23" s="2" t="s">
        <v>114</v>
      </c>
      <c r="F23" s="2"/>
      <c r="G23" s="2">
        <v>23</v>
      </c>
    </row>
    <row r="24" spans="1:7" x14ac:dyDescent="0.45">
      <c r="A24" s="76"/>
      <c r="B24" s="2" t="s">
        <v>246</v>
      </c>
      <c r="C24" s="2">
        <v>1102</v>
      </c>
      <c r="D24" s="2"/>
      <c r="E24" s="2" t="s">
        <v>247</v>
      </c>
      <c r="F24" s="2"/>
      <c r="G24" s="2">
        <v>19</v>
      </c>
    </row>
    <row r="25" spans="1:7" x14ac:dyDescent="0.45">
      <c r="A25" s="76"/>
      <c r="B25" s="2" t="s">
        <v>248</v>
      </c>
      <c r="C25" s="2">
        <v>120</v>
      </c>
      <c r="D25" s="2"/>
      <c r="E25" s="2" t="s">
        <v>115</v>
      </c>
      <c r="F25" s="2"/>
      <c r="G25" s="2">
        <v>5</v>
      </c>
    </row>
    <row r="26" spans="1:7" x14ac:dyDescent="0.45">
      <c r="A26" s="76"/>
      <c r="B26" s="2" t="s">
        <v>249</v>
      </c>
      <c r="C26" s="2">
        <v>160</v>
      </c>
      <c r="D26" s="2"/>
      <c r="E26" s="2" t="s">
        <v>116</v>
      </c>
      <c r="F26" s="2"/>
      <c r="G26" s="2">
        <v>5</v>
      </c>
    </row>
    <row r="27" spans="1:7" x14ac:dyDescent="0.45">
      <c r="A27" s="76"/>
      <c r="B27" s="2" t="s">
        <v>250</v>
      </c>
      <c r="C27" s="2">
        <v>2448</v>
      </c>
      <c r="D27" s="2"/>
      <c r="E27" s="2" t="s">
        <v>117</v>
      </c>
      <c r="F27" s="2"/>
      <c r="G27" s="2">
        <v>51</v>
      </c>
    </row>
    <row r="28" spans="1:7" x14ac:dyDescent="0.45">
      <c r="A28" s="75"/>
      <c r="B28" s="2" t="s">
        <v>251</v>
      </c>
      <c r="C28" s="2">
        <v>377</v>
      </c>
      <c r="D28" s="2"/>
      <c r="E28" s="2" t="s">
        <v>118</v>
      </c>
      <c r="F28" s="2"/>
      <c r="G28" s="2">
        <v>17</v>
      </c>
    </row>
    <row r="29" spans="1:7" x14ac:dyDescent="0.45">
      <c r="A29" s="74" t="s">
        <v>224</v>
      </c>
      <c r="B29" s="2" t="s">
        <v>252</v>
      </c>
      <c r="C29" s="2">
        <v>220</v>
      </c>
      <c r="D29" s="2"/>
      <c r="E29" s="2" t="s">
        <v>51</v>
      </c>
      <c r="F29" s="2"/>
      <c r="G29" s="2">
        <v>5</v>
      </c>
    </row>
    <row r="30" spans="1:7" x14ac:dyDescent="0.45">
      <c r="A30" s="76"/>
      <c r="B30" s="2" t="s">
        <v>253</v>
      </c>
      <c r="C30" s="2">
        <v>577</v>
      </c>
      <c r="D30" s="2"/>
      <c r="E30" s="2" t="s">
        <v>62</v>
      </c>
      <c r="F30" s="2"/>
      <c r="G30" s="2">
        <v>20</v>
      </c>
    </row>
    <row r="31" spans="1:7" x14ac:dyDescent="0.45">
      <c r="A31" s="76"/>
      <c r="B31" s="2" t="s">
        <v>254</v>
      </c>
      <c r="C31" s="2">
        <v>42</v>
      </c>
      <c r="D31" s="2"/>
      <c r="E31" s="2" t="s">
        <v>78</v>
      </c>
      <c r="F31" s="2"/>
      <c r="G31" s="2">
        <v>2</v>
      </c>
    </row>
    <row r="32" spans="1:7" x14ac:dyDescent="0.45">
      <c r="A32" s="76"/>
      <c r="B32" s="2" t="s">
        <v>255</v>
      </c>
      <c r="C32" s="2">
        <v>42</v>
      </c>
      <c r="D32" s="2"/>
      <c r="E32" s="2" t="s">
        <v>77</v>
      </c>
      <c r="F32" s="2"/>
      <c r="G32" s="2">
        <v>2</v>
      </c>
    </row>
    <row r="33" spans="1:7" x14ac:dyDescent="0.45">
      <c r="A33" s="75"/>
      <c r="B33" s="2" t="s">
        <v>256</v>
      </c>
      <c r="C33" s="2">
        <v>2</v>
      </c>
      <c r="D33" s="2"/>
      <c r="E33" s="2" t="s">
        <v>257</v>
      </c>
      <c r="F33" s="2"/>
      <c r="G33" s="2">
        <v>1</v>
      </c>
    </row>
    <row r="34" spans="1:7" x14ac:dyDescent="0.45">
      <c r="A34" s="74" t="s">
        <v>258</v>
      </c>
      <c r="B34" s="2" t="s">
        <v>259</v>
      </c>
      <c r="C34" s="2">
        <v>198</v>
      </c>
      <c r="D34" s="2"/>
      <c r="E34" s="2" t="s">
        <v>80</v>
      </c>
      <c r="F34" s="2"/>
      <c r="G34" s="2">
        <v>4</v>
      </c>
    </row>
    <row r="35" spans="1:7" x14ac:dyDescent="0.45">
      <c r="A35" s="76"/>
      <c r="B35" s="2" t="s">
        <v>260</v>
      </c>
      <c r="C35" s="2">
        <v>344</v>
      </c>
      <c r="D35" s="2"/>
      <c r="E35" s="2" t="s">
        <v>74</v>
      </c>
      <c r="F35" s="2"/>
      <c r="G35" s="2">
        <v>18</v>
      </c>
    </row>
    <row r="36" spans="1:7" x14ac:dyDescent="0.45">
      <c r="A36" s="76"/>
      <c r="B36" s="63" t="s">
        <v>364</v>
      </c>
      <c r="C36" s="63">
        <v>344</v>
      </c>
      <c r="D36" s="63"/>
      <c r="E36" s="63" t="s">
        <v>365</v>
      </c>
      <c r="F36" s="63"/>
      <c r="G36" s="63">
        <v>18</v>
      </c>
    </row>
    <row r="37" spans="1:7" x14ac:dyDescent="0.45">
      <c r="A37" s="76"/>
      <c r="B37" s="2" t="s">
        <v>261</v>
      </c>
      <c r="C37" s="2">
        <v>344</v>
      </c>
      <c r="D37" s="2"/>
      <c r="E37" s="2" t="s">
        <v>75</v>
      </c>
      <c r="F37" s="2"/>
      <c r="G37" s="2">
        <v>18</v>
      </c>
    </row>
    <row r="38" spans="1:7" x14ac:dyDescent="0.45">
      <c r="A38" s="76"/>
      <c r="B38" s="2" t="s">
        <v>262</v>
      </c>
      <c r="C38" s="2">
        <v>88</v>
      </c>
      <c r="D38" s="2"/>
      <c r="E38" s="2" t="s">
        <v>90</v>
      </c>
      <c r="F38" s="2"/>
      <c r="G38" s="2">
        <v>4</v>
      </c>
    </row>
    <row r="39" spans="1:7" x14ac:dyDescent="0.45">
      <c r="A39" s="75"/>
      <c r="B39" s="2" t="s">
        <v>263</v>
      </c>
      <c r="C39" s="2">
        <v>564</v>
      </c>
      <c r="D39" s="2"/>
      <c r="E39" s="2" t="s">
        <v>59</v>
      </c>
      <c r="F39" s="2"/>
      <c r="G39" s="2">
        <v>7</v>
      </c>
    </row>
    <row r="40" spans="1:7" x14ac:dyDescent="0.45">
      <c r="A40" s="74" t="s">
        <v>264</v>
      </c>
      <c r="B40" s="2" t="s">
        <v>265</v>
      </c>
      <c r="C40" s="2">
        <v>190</v>
      </c>
      <c r="D40" s="2"/>
      <c r="E40" s="2" t="s">
        <v>79</v>
      </c>
      <c r="F40" s="2"/>
      <c r="G40" s="2">
        <v>5</v>
      </c>
    </row>
    <row r="41" spans="1:7" x14ac:dyDescent="0.45">
      <c r="A41" s="76"/>
      <c r="B41" s="2" t="s">
        <v>266</v>
      </c>
      <c r="C41" s="2">
        <v>270</v>
      </c>
      <c r="D41" s="2"/>
      <c r="E41" s="2" t="s">
        <v>76</v>
      </c>
      <c r="F41" s="2"/>
      <c r="G41" s="2">
        <v>6</v>
      </c>
    </row>
    <row r="42" spans="1:7" x14ac:dyDescent="0.45">
      <c r="A42" s="76"/>
      <c r="B42" s="2" t="s">
        <v>267</v>
      </c>
      <c r="C42" s="2">
        <v>70</v>
      </c>
      <c r="D42" s="2"/>
      <c r="E42" s="2" t="s">
        <v>88</v>
      </c>
      <c r="F42" s="2"/>
      <c r="G42" s="2">
        <v>4</v>
      </c>
    </row>
    <row r="43" spans="1:7" x14ac:dyDescent="0.45">
      <c r="A43" s="75"/>
      <c r="B43" s="2" t="s">
        <v>268</v>
      </c>
      <c r="C43" s="2">
        <v>1230</v>
      </c>
      <c r="D43" s="2"/>
      <c r="E43" s="2" t="s">
        <v>61</v>
      </c>
      <c r="F43" s="2"/>
      <c r="G43" s="2">
        <v>34</v>
      </c>
    </row>
    <row r="44" spans="1:7" x14ac:dyDescent="0.45">
      <c r="A44" s="74" t="s">
        <v>269</v>
      </c>
      <c r="B44" s="2" t="s">
        <v>270</v>
      </c>
      <c r="C44" s="2">
        <v>160</v>
      </c>
      <c r="D44" s="2"/>
      <c r="E44" s="2" t="s">
        <v>97</v>
      </c>
      <c r="F44" s="2"/>
      <c r="G44" s="2">
        <v>4</v>
      </c>
    </row>
    <row r="45" spans="1:7" x14ac:dyDescent="0.45">
      <c r="A45" s="75"/>
      <c r="B45" s="2" t="s">
        <v>271</v>
      </c>
      <c r="C45" s="2">
        <v>202</v>
      </c>
      <c r="D45" s="2"/>
      <c r="E45" s="2" t="s">
        <v>65</v>
      </c>
      <c r="F45" s="2"/>
      <c r="G45" s="2">
        <v>6</v>
      </c>
    </row>
    <row r="46" spans="1:7" x14ac:dyDescent="0.45">
      <c r="A46" s="74" t="s">
        <v>272</v>
      </c>
      <c r="B46" s="2" t="s">
        <v>18</v>
      </c>
      <c r="C46" s="2">
        <v>42</v>
      </c>
      <c r="D46" s="2"/>
      <c r="E46" s="2" t="s">
        <v>64</v>
      </c>
      <c r="F46" s="2"/>
      <c r="G46" s="2">
        <v>2</v>
      </c>
    </row>
    <row r="47" spans="1:7" x14ac:dyDescent="0.45">
      <c r="A47" s="76"/>
      <c r="B47" s="2" t="s">
        <v>273</v>
      </c>
      <c r="C47" s="2">
        <v>9080</v>
      </c>
      <c r="D47" s="2"/>
      <c r="E47" s="2" t="s">
        <v>274</v>
      </c>
      <c r="F47" s="2"/>
      <c r="G47" s="2">
        <v>6</v>
      </c>
    </row>
    <row r="48" spans="1:7" x14ac:dyDescent="0.45">
      <c r="A48" s="76"/>
      <c r="B48" s="2" t="s">
        <v>275</v>
      </c>
      <c r="C48" s="2">
        <v>509</v>
      </c>
      <c r="D48" s="2"/>
      <c r="E48" s="2" t="s">
        <v>63</v>
      </c>
      <c r="F48" s="2"/>
      <c r="G48" s="2">
        <v>11</v>
      </c>
    </row>
    <row r="49" spans="1:7" x14ac:dyDescent="0.45">
      <c r="A49" s="75"/>
      <c r="B49" s="2" t="s">
        <v>276</v>
      </c>
      <c r="C49" s="2">
        <v>120</v>
      </c>
      <c r="D49" s="2"/>
      <c r="E49" s="2" t="s">
        <v>50</v>
      </c>
      <c r="F49" s="2"/>
      <c r="G49" s="2">
        <v>3</v>
      </c>
    </row>
    <row r="50" spans="1:7" x14ac:dyDescent="0.45">
      <c r="A50" s="74" t="s">
        <v>277</v>
      </c>
      <c r="B50" s="2" t="s">
        <v>278</v>
      </c>
      <c r="C50" s="2">
        <v>182</v>
      </c>
      <c r="D50" s="2"/>
      <c r="E50" s="2" t="s">
        <v>87</v>
      </c>
      <c r="F50" s="2"/>
      <c r="G50" s="2">
        <v>10</v>
      </c>
    </row>
    <row r="51" spans="1:7" x14ac:dyDescent="0.45">
      <c r="A51" s="76"/>
      <c r="B51" s="2" t="s">
        <v>279</v>
      </c>
      <c r="C51" s="2">
        <v>1702</v>
      </c>
      <c r="D51" s="2"/>
      <c r="E51" s="2" t="s">
        <v>67</v>
      </c>
      <c r="F51" s="2"/>
      <c r="G51" s="2">
        <v>27</v>
      </c>
    </row>
    <row r="52" spans="1:7" x14ac:dyDescent="0.45">
      <c r="A52" s="76"/>
      <c r="B52" s="2" t="s">
        <v>280</v>
      </c>
      <c r="C52" s="2">
        <v>186</v>
      </c>
      <c r="D52" s="2"/>
      <c r="E52" s="2" t="s">
        <v>85</v>
      </c>
      <c r="F52" s="2"/>
      <c r="G52" s="2">
        <v>12</v>
      </c>
    </row>
    <row r="53" spans="1:7" x14ac:dyDescent="0.45">
      <c r="A53" s="76"/>
      <c r="B53" s="2" t="s">
        <v>281</v>
      </c>
      <c r="C53" s="2">
        <v>160</v>
      </c>
      <c r="D53" s="2"/>
      <c r="E53" s="2" t="s">
        <v>92</v>
      </c>
      <c r="F53" s="2"/>
      <c r="G53" s="2">
        <v>4</v>
      </c>
    </row>
    <row r="54" spans="1:7" x14ac:dyDescent="0.45">
      <c r="A54" s="76"/>
      <c r="B54" s="2" t="s">
        <v>282</v>
      </c>
      <c r="C54" s="2">
        <v>292</v>
      </c>
      <c r="D54" s="2"/>
      <c r="E54" s="2" t="s">
        <v>57</v>
      </c>
      <c r="F54" s="2"/>
      <c r="G54" s="2">
        <v>12</v>
      </c>
    </row>
    <row r="55" spans="1:7" x14ac:dyDescent="0.45">
      <c r="A55" s="76"/>
      <c r="B55" s="2" t="s">
        <v>283</v>
      </c>
      <c r="C55" s="2">
        <v>202</v>
      </c>
      <c r="D55" s="2"/>
      <c r="E55" s="2" t="s">
        <v>86</v>
      </c>
      <c r="F55" s="2"/>
      <c r="G55" s="2">
        <v>20</v>
      </c>
    </row>
    <row r="56" spans="1:7" x14ac:dyDescent="0.45">
      <c r="A56" s="76"/>
      <c r="B56" s="2" t="s">
        <v>284</v>
      </c>
      <c r="C56" s="2">
        <v>1756</v>
      </c>
      <c r="D56" s="2"/>
      <c r="E56" s="2" t="s">
        <v>66</v>
      </c>
      <c r="F56" s="2"/>
      <c r="G56" s="2">
        <v>54</v>
      </c>
    </row>
    <row r="57" spans="1:7" x14ac:dyDescent="0.45">
      <c r="A57" s="76"/>
      <c r="B57" s="2" t="s">
        <v>285</v>
      </c>
      <c r="C57" s="2">
        <v>126</v>
      </c>
      <c r="D57" s="2"/>
      <c r="E57" s="2" t="s">
        <v>286</v>
      </c>
      <c r="F57" s="2"/>
      <c r="G57" s="2">
        <v>6</v>
      </c>
    </row>
    <row r="58" spans="1:7" x14ac:dyDescent="0.45">
      <c r="A58" s="76"/>
      <c r="B58" s="2" t="s">
        <v>287</v>
      </c>
      <c r="C58" s="2">
        <v>210</v>
      </c>
      <c r="D58" s="2"/>
      <c r="E58" s="2" t="s">
        <v>84</v>
      </c>
      <c r="F58" s="2"/>
      <c r="G58" s="2">
        <v>24</v>
      </c>
    </row>
    <row r="59" spans="1:7" x14ac:dyDescent="0.45">
      <c r="A59" s="76"/>
      <c r="B59" s="2" t="s">
        <v>288</v>
      </c>
      <c r="C59" s="2">
        <v>164</v>
      </c>
      <c r="D59" s="2"/>
      <c r="E59" s="2" t="s">
        <v>91</v>
      </c>
      <c r="F59" s="2"/>
      <c r="G59" s="2">
        <v>6</v>
      </c>
    </row>
    <row r="60" spans="1:7" x14ac:dyDescent="0.45">
      <c r="A60" s="76"/>
      <c r="B60" s="2" t="s">
        <v>289</v>
      </c>
      <c r="C60" s="2">
        <v>386</v>
      </c>
      <c r="D60" s="2"/>
      <c r="E60" s="2" t="s">
        <v>58</v>
      </c>
      <c r="F60" s="2"/>
      <c r="G60" s="2">
        <v>21</v>
      </c>
    </row>
    <row r="61" spans="1:7" x14ac:dyDescent="0.45">
      <c r="A61" s="75"/>
      <c r="B61" s="2" t="s">
        <v>290</v>
      </c>
      <c r="C61" s="2">
        <v>386</v>
      </c>
      <c r="D61" s="2"/>
      <c r="E61" s="2" t="s">
        <v>56</v>
      </c>
      <c r="F61" s="2"/>
      <c r="G61" s="2">
        <v>21</v>
      </c>
    </row>
    <row r="62" spans="1:7" x14ac:dyDescent="0.45">
      <c r="A62" s="74" t="s">
        <v>291</v>
      </c>
      <c r="B62" s="2" t="s">
        <v>292</v>
      </c>
      <c r="C62" s="2">
        <v>8</v>
      </c>
      <c r="D62" s="2"/>
      <c r="E62" s="2" t="s">
        <v>93</v>
      </c>
      <c r="F62" s="2"/>
      <c r="G62" s="2">
        <v>1</v>
      </c>
    </row>
    <row r="63" spans="1:7" x14ac:dyDescent="0.45">
      <c r="A63" s="75"/>
      <c r="B63" s="2" t="s">
        <v>293</v>
      </c>
      <c r="C63" s="2">
        <v>14</v>
      </c>
      <c r="D63" s="2"/>
      <c r="E63" s="2" t="s">
        <v>294</v>
      </c>
      <c r="F63" s="2"/>
      <c r="G63" s="2">
        <v>3</v>
      </c>
    </row>
    <row r="64" spans="1:7" x14ac:dyDescent="0.45">
      <c r="A64" s="74" t="s">
        <v>295</v>
      </c>
      <c r="B64" s="2" t="s">
        <v>296</v>
      </c>
      <c r="C64" s="2">
        <v>60</v>
      </c>
      <c r="D64" s="2"/>
      <c r="E64" s="2" t="s">
        <v>83</v>
      </c>
      <c r="F64" s="2"/>
      <c r="G64" s="2">
        <v>1</v>
      </c>
    </row>
    <row r="65" spans="1:7" x14ac:dyDescent="0.45">
      <c r="A65" s="76"/>
      <c r="B65" s="2" t="s">
        <v>297</v>
      </c>
      <c r="C65" s="2">
        <v>240</v>
      </c>
      <c r="D65" s="2"/>
      <c r="E65" s="2" t="s">
        <v>68</v>
      </c>
      <c r="F65" s="2"/>
      <c r="G65" s="2">
        <v>6</v>
      </c>
    </row>
    <row r="66" spans="1:7" x14ac:dyDescent="0.45">
      <c r="A66" s="76"/>
      <c r="B66" s="2" t="s">
        <v>298</v>
      </c>
      <c r="C66" s="2">
        <v>142</v>
      </c>
      <c r="D66" s="2"/>
      <c r="E66" s="2" t="s">
        <v>69</v>
      </c>
      <c r="F66" s="2"/>
      <c r="G66" s="2">
        <v>4</v>
      </c>
    </row>
    <row r="67" spans="1:7" x14ac:dyDescent="0.45">
      <c r="A67" s="76"/>
      <c r="B67" s="2" t="s">
        <v>299</v>
      </c>
      <c r="C67" s="2">
        <v>262</v>
      </c>
      <c r="D67" s="2"/>
      <c r="E67" s="2" t="s">
        <v>72</v>
      </c>
      <c r="F67" s="2"/>
      <c r="G67" s="2">
        <v>7</v>
      </c>
    </row>
    <row r="68" spans="1:7" x14ac:dyDescent="0.45">
      <c r="A68" s="76"/>
      <c r="B68" s="2" t="s">
        <v>300</v>
      </c>
      <c r="C68" s="2">
        <v>280</v>
      </c>
      <c r="D68" s="2"/>
      <c r="E68" s="2" t="s">
        <v>71</v>
      </c>
      <c r="F68" s="2"/>
      <c r="G68" s="2">
        <v>7</v>
      </c>
    </row>
    <row r="69" spans="1:7" x14ac:dyDescent="0.45">
      <c r="A69" s="76"/>
      <c r="B69" s="2" t="s">
        <v>301</v>
      </c>
      <c r="C69" s="2">
        <v>102</v>
      </c>
      <c r="D69" s="2"/>
      <c r="E69" s="2" t="s">
        <v>70</v>
      </c>
      <c r="F69" s="2"/>
      <c r="G69" s="2">
        <v>3</v>
      </c>
    </row>
    <row r="70" spans="1:7" x14ac:dyDescent="0.45">
      <c r="A70" s="76"/>
      <c r="B70" s="2" t="s">
        <v>302</v>
      </c>
      <c r="C70" s="2">
        <v>262</v>
      </c>
      <c r="D70" s="2"/>
      <c r="E70" s="2" t="s">
        <v>73</v>
      </c>
      <c r="F70" s="2"/>
      <c r="G70" s="2">
        <v>7</v>
      </c>
    </row>
    <row r="71" spans="1:7" x14ac:dyDescent="0.45">
      <c r="A71" s="76"/>
      <c r="B71" s="2" t="s">
        <v>303</v>
      </c>
      <c r="C71" s="2">
        <v>160</v>
      </c>
      <c r="D71" s="2"/>
      <c r="E71" s="2" t="s">
        <v>89</v>
      </c>
      <c r="F71" s="2"/>
      <c r="G71" s="2">
        <v>4</v>
      </c>
    </row>
    <row r="72" spans="1:7" x14ac:dyDescent="0.45">
      <c r="A72" s="76"/>
      <c r="B72" s="2" t="s">
        <v>304</v>
      </c>
      <c r="C72" s="2">
        <v>382</v>
      </c>
      <c r="D72" s="2"/>
      <c r="E72" s="2" t="s">
        <v>60</v>
      </c>
      <c r="F72" s="2"/>
      <c r="G72" s="2">
        <v>6</v>
      </c>
    </row>
    <row r="73" spans="1:7" x14ac:dyDescent="0.45">
      <c r="A73" s="76"/>
      <c r="B73" s="34" t="s">
        <v>360</v>
      </c>
      <c r="C73" s="34">
        <v>582</v>
      </c>
      <c r="D73" s="34"/>
      <c r="E73" s="34" t="s">
        <v>361</v>
      </c>
      <c r="F73" s="34"/>
      <c r="G73" s="34">
        <v>11</v>
      </c>
    </row>
    <row r="74" spans="1:7" x14ac:dyDescent="0.45">
      <c r="A74" s="76"/>
      <c r="B74" s="67" t="s">
        <v>425</v>
      </c>
      <c r="C74" s="67">
        <v>582</v>
      </c>
      <c r="D74" s="67"/>
      <c r="E74" s="67" t="s">
        <v>428</v>
      </c>
      <c r="F74" s="67"/>
      <c r="G74" s="67">
        <v>11</v>
      </c>
    </row>
    <row r="75" spans="1:7" x14ac:dyDescent="0.45">
      <c r="A75" s="76"/>
      <c r="B75" s="67" t="s">
        <v>427</v>
      </c>
      <c r="C75" s="67">
        <v>582</v>
      </c>
      <c r="D75" s="67"/>
      <c r="E75" s="67" t="s">
        <v>429</v>
      </c>
      <c r="F75" s="67"/>
      <c r="G75" s="67">
        <v>11</v>
      </c>
    </row>
    <row r="76" spans="1:7" x14ac:dyDescent="0.45">
      <c r="A76" s="75"/>
      <c r="B76" s="61" t="s">
        <v>305</v>
      </c>
      <c r="C76" s="61">
        <v>0</v>
      </c>
      <c r="D76" s="61"/>
      <c r="E76" s="61" t="s">
        <v>306</v>
      </c>
      <c r="F76" s="61"/>
      <c r="G76" s="61">
        <v>0</v>
      </c>
    </row>
    <row r="77" spans="1:7" x14ac:dyDescent="0.45">
      <c r="A77" s="74" t="s">
        <v>307</v>
      </c>
      <c r="B77" s="2" t="s">
        <v>308</v>
      </c>
      <c r="C77" s="2">
        <v>714</v>
      </c>
      <c r="D77" s="2"/>
      <c r="E77" s="2" t="s">
        <v>81</v>
      </c>
      <c r="F77" s="2"/>
      <c r="G77" s="2">
        <v>24</v>
      </c>
    </row>
    <row r="78" spans="1:7" x14ac:dyDescent="0.45">
      <c r="A78" s="76"/>
      <c r="B78" s="2" t="s">
        <v>309</v>
      </c>
      <c r="C78" s="2">
        <v>774</v>
      </c>
      <c r="D78" s="2"/>
      <c r="E78" s="2" t="s">
        <v>82</v>
      </c>
      <c r="F78" s="2"/>
      <c r="G78" s="2">
        <v>25</v>
      </c>
    </row>
    <row r="79" spans="1:7" x14ac:dyDescent="0.45">
      <c r="A79" s="76"/>
      <c r="B79" s="2" t="s">
        <v>310</v>
      </c>
      <c r="C79" s="2">
        <v>4692</v>
      </c>
      <c r="D79" s="2"/>
      <c r="E79" s="2" t="s">
        <v>311</v>
      </c>
      <c r="F79" s="2"/>
      <c r="G79" s="2">
        <v>108</v>
      </c>
    </row>
    <row r="80" spans="1:7" x14ac:dyDescent="0.45">
      <c r="A80" s="76"/>
      <c r="B80" s="2" t="s">
        <v>312</v>
      </c>
      <c r="C80" s="2">
        <v>1573</v>
      </c>
      <c r="D80" s="2"/>
      <c r="E80" s="2" t="s">
        <v>313</v>
      </c>
      <c r="F80" s="2"/>
      <c r="G80" s="2">
        <v>108</v>
      </c>
    </row>
    <row r="81" spans="1:7" x14ac:dyDescent="0.45">
      <c r="A81" s="76"/>
      <c r="B81" s="2" t="s">
        <v>314</v>
      </c>
      <c r="C81" s="2">
        <v>2882</v>
      </c>
      <c r="D81" s="2"/>
      <c r="E81" s="2" t="s">
        <v>315</v>
      </c>
      <c r="F81" s="2"/>
      <c r="G81" s="2">
        <v>108</v>
      </c>
    </row>
    <row r="82" spans="1:7" x14ac:dyDescent="0.45">
      <c r="A82" s="76"/>
      <c r="B82" s="2" t="s">
        <v>316</v>
      </c>
      <c r="C82" s="2">
        <v>6262</v>
      </c>
      <c r="D82" s="2"/>
      <c r="E82" s="2" t="s">
        <v>317</v>
      </c>
      <c r="F82" s="2"/>
      <c r="G82" s="2">
        <v>124</v>
      </c>
    </row>
    <row r="83" spans="1:7" x14ac:dyDescent="0.45">
      <c r="A83" s="76"/>
      <c r="B83" s="2" t="s">
        <v>318</v>
      </c>
      <c r="C83" s="2">
        <v>1860</v>
      </c>
      <c r="D83" s="2"/>
      <c r="E83" s="2" t="s">
        <v>319</v>
      </c>
      <c r="F83" s="2"/>
      <c r="G83" s="2">
        <v>124</v>
      </c>
    </row>
    <row r="84" spans="1:7" x14ac:dyDescent="0.45">
      <c r="A84" s="76"/>
      <c r="B84" s="2" t="s">
        <v>320</v>
      </c>
      <c r="C84" s="2">
        <v>3262</v>
      </c>
      <c r="D84" s="2"/>
      <c r="E84" s="2" t="s">
        <v>321</v>
      </c>
      <c r="F84" s="2"/>
      <c r="G84" s="2">
        <v>124</v>
      </c>
    </row>
    <row r="85" spans="1:7" x14ac:dyDescent="0.45">
      <c r="A85" s="76"/>
      <c r="B85" s="2" t="s">
        <v>322</v>
      </c>
      <c r="C85" s="2">
        <v>380</v>
      </c>
      <c r="D85" s="2"/>
      <c r="E85" s="2" t="s">
        <v>96</v>
      </c>
      <c r="F85" s="2"/>
      <c r="G85" s="2">
        <v>25</v>
      </c>
    </row>
    <row r="86" spans="1:7" x14ac:dyDescent="0.45">
      <c r="A86" s="76"/>
      <c r="B86" s="2" t="s">
        <v>323</v>
      </c>
      <c r="C86" s="2">
        <v>1092</v>
      </c>
      <c r="D86" s="2"/>
      <c r="E86" s="2" t="s">
        <v>53</v>
      </c>
      <c r="F86" s="2"/>
      <c r="G86" s="2">
        <v>15</v>
      </c>
    </row>
    <row r="87" spans="1:7" x14ac:dyDescent="0.45">
      <c r="A87" s="76"/>
      <c r="B87" s="2" t="s">
        <v>324</v>
      </c>
      <c r="C87" s="2">
        <v>1092</v>
      </c>
      <c r="D87" s="2"/>
      <c r="E87" s="2" t="s">
        <v>325</v>
      </c>
      <c r="F87" s="2"/>
      <c r="G87" s="2">
        <v>15</v>
      </c>
    </row>
    <row r="88" spans="1:7" x14ac:dyDescent="0.45">
      <c r="A88" s="76"/>
      <c r="B88" s="2" t="s">
        <v>326</v>
      </c>
      <c r="C88" s="2">
        <v>120</v>
      </c>
      <c r="D88" s="2"/>
      <c r="E88" s="2" t="s">
        <v>327</v>
      </c>
      <c r="F88" s="2"/>
      <c r="G88" s="2">
        <v>3</v>
      </c>
    </row>
    <row r="89" spans="1:7" x14ac:dyDescent="0.45">
      <c r="A89" s="76"/>
      <c r="B89" s="2" t="s">
        <v>328</v>
      </c>
      <c r="C89" s="2">
        <v>100</v>
      </c>
      <c r="D89" s="2"/>
      <c r="E89" s="2" t="s">
        <v>98</v>
      </c>
      <c r="F89" s="2"/>
      <c r="G89" s="2">
        <v>5</v>
      </c>
    </row>
    <row r="90" spans="1:7" x14ac:dyDescent="0.45">
      <c r="A90" s="76"/>
      <c r="B90" s="61" t="s">
        <v>374</v>
      </c>
      <c r="C90" s="61">
        <v>0</v>
      </c>
      <c r="D90" s="61">
        <v>0</v>
      </c>
      <c r="E90" s="61" t="s">
        <v>375</v>
      </c>
      <c r="F90" s="61"/>
      <c r="G90" s="61">
        <v>0</v>
      </c>
    </row>
    <row r="91" spans="1:7" x14ac:dyDescent="0.45">
      <c r="A91" s="75"/>
      <c r="B91" s="61" t="s">
        <v>372</v>
      </c>
      <c r="C91" s="61">
        <f>1086+29*2</f>
        <v>1144</v>
      </c>
      <c r="D91" s="61">
        <f>1086+(3840*2)</f>
        <v>8766</v>
      </c>
      <c r="E91" s="61" t="s">
        <v>373</v>
      </c>
      <c r="F91" s="61"/>
      <c r="G91" s="61">
        <v>200</v>
      </c>
    </row>
    <row r="92" spans="1:7" x14ac:dyDescent="0.45">
      <c r="A92" s="74" t="s">
        <v>329</v>
      </c>
      <c r="B92" s="2" t="s">
        <v>330</v>
      </c>
      <c r="C92" s="2">
        <v>40</v>
      </c>
      <c r="D92" s="2"/>
      <c r="E92" s="2" t="s">
        <v>95</v>
      </c>
      <c r="F92" s="2"/>
      <c r="G92" s="2">
        <v>1</v>
      </c>
    </row>
    <row r="93" spans="1:7" x14ac:dyDescent="0.45">
      <c r="A93" s="75"/>
      <c r="B93" s="2" t="s">
        <v>331</v>
      </c>
      <c r="C93" s="2">
        <v>80</v>
      </c>
      <c r="D93" s="2"/>
      <c r="E93" s="2" t="s">
        <v>54</v>
      </c>
      <c r="F93" s="2"/>
      <c r="G93" s="2">
        <v>2</v>
      </c>
    </row>
    <row r="94" spans="1:7" x14ac:dyDescent="0.45">
      <c r="A94" s="74" t="s">
        <v>332</v>
      </c>
      <c r="B94" s="2" t="s">
        <v>333</v>
      </c>
      <c r="C94" s="2">
        <v>80</v>
      </c>
      <c r="D94" s="2"/>
      <c r="E94" s="2" t="s">
        <v>94</v>
      </c>
      <c r="F94" s="2"/>
      <c r="G94" s="2">
        <v>2</v>
      </c>
    </row>
    <row r="95" spans="1:7" x14ac:dyDescent="0.45">
      <c r="A95" s="76"/>
      <c r="B95" s="2" t="s">
        <v>334</v>
      </c>
      <c r="C95" s="2">
        <v>828</v>
      </c>
      <c r="D95" s="2"/>
      <c r="E95" s="2" t="s">
        <v>335</v>
      </c>
      <c r="F95" s="2"/>
      <c r="G95" s="2">
        <v>26</v>
      </c>
    </row>
    <row r="96" spans="1:7" x14ac:dyDescent="0.45">
      <c r="A96" s="75"/>
      <c r="B96" s="2" t="s">
        <v>336</v>
      </c>
      <c r="C96" s="2">
        <v>868</v>
      </c>
      <c r="D96" s="2"/>
      <c r="E96" s="2" t="s">
        <v>55</v>
      </c>
      <c r="F96" s="2"/>
      <c r="G96" s="2">
        <v>27</v>
      </c>
    </row>
    <row r="97" spans="1:7" x14ac:dyDescent="0.45">
      <c r="A97" s="2" t="s">
        <v>337</v>
      </c>
      <c r="B97" s="2" t="s">
        <v>338</v>
      </c>
      <c r="C97" s="2">
        <v>246</v>
      </c>
      <c r="D97" s="2"/>
      <c r="E97" s="2" t="s">
        <v>99</v>
      </c>
      <c r="F97" s="2"/>
      <c r="G97" s="2">
        <v>21</v>
      </c>
    </row>
    <row r="98" spans="1:7" x14ac:dyDescent="0.45">
      <c r="A98" s="74" t="s">
        <v>272</v>
      </c>
      <c r="B98" s="2" t="s">
        <v>339</v>
      </c>
      <c r="C98" s="2">
        <v>1880</v>
      </c>
      <c r="D98" s="2"/>
      <c r="E98" s="2" t="s">
        <v>340</v>
      </c>
      <c r="F98" s="2"/>
      <c r="G98" s="2">
        <v>4</v>
      </c>
    </row>
    <row r="99" spans="1:7" x14ac:dyDescent="0.45">
      <c r="A99" s="76"/>
      <c r="B99" s="2" t="s">
        <v>341</v>
      </c>
      <c r="C99" s="2">
        <v>9080</v>
      </c>
      <c r="D99" s="2"/>
      <c r="E99" s="2" t="s">
        <v>103</v>
      </c>
      <c r="F99" s="2"/>
      <c r="G99" s="2">
        <v>6</v>
      </c>
    </row>
    <row r="100" spans="1:7" x14ac:dyDescent="0.45">
      <c r="A100" s="75"/>
      <c r="B100" s="2" t="s">
        <v>342</v>
      </c>
      <c r="C100" s="2">
        <v>42</v>
      </c>
      <c r="D100" s="2"/>
      <c r="E100" s="2" t="s">
        <v>343</v>
      </c>
      <c r="F100" s="2"/>
      <c r="G100" s="2">
        <v>2</v>
      </c>
    </row>
    <row r="101" spans="1:7" x14ac:dyDescent="0.45">
      <c r="A101" s="2" t="s">
        <v>277</v>
      </c>
      <c r="B101" s="2" t="s">
        <v>344</v>
      </c>
      <c r="C101" s="2">
        <v>2550</v>
      </c>
      <c r="D101" s="2"/>
      <c r="E101" s="2" t="s">
        <v>102</v>
      </c>
      <c r="F101" s="2"/>
      <c r="G101" s="2">
        <v>36</v>
      </c>
    </row>
    <row r="102" spans="1:7" x14ac:dyDescent="0.45">
      <c r="A102" s="74" t="s">
        <v>345</v>
      </c>
      <c r="B102" s="2" t="s">
        <v>346</v>
      </c>
      <c r="C102" s="2">
        <v>768</v>
      </c>
      <c r="D102" s="2"/>
      <c r="E102" s="2" t="s">
        <v>100</v>
      </c>
      <c r="F102" s="2"/>
      <c r="G102" s="2">
        <v>11</v>
      </c>
    </row>
    <row r="103" spans="1:7" x14ac:dyDescent="0.45">
      <c r="A103" s="75"/>
      <c r="B103" s="2" t="s">
        <v>347</v>
      </c>
      <c r="C103" s="2">
        <v>19498</v>
      </c>
      <c r="D103" s="2"/>
      <c r="E103" s="2" t="s">
        <v>101</v>
      </c>
      <c r="F103" s="2"/>
      <c r="G103" s="2">
        <v>55</v>
      </c>
    </row>
    <row r="104" spans="1:7" x14ac:dyDescent="0.45">
      <c r="A104" s="2" t="s">
        <v>348</v>
      </c>
      <c r="B104" s="2" t="s">
        <v>349</v>
      </c>
      <c r="C104" s="2">
        <v>345</v>
      </c>
      <c r="D104" s="2"/>
      <c r="E104" s="2" t="s">
        <v>52</v>
      </c>
      <c r="F104" s="2"/>
      <c r="G104" s="2">
        <v>13</v>
      </c>
    </row>
    <row r="105" spans="1:7" x14ac:dyDescent="0.45">
      <c r="A105" s="74" t="s">
        <v>350</v>
      </c>
      <c r="B105" s="2" t="s">
        <v>351</v>
      </c>
      <c r="C105" s="2">
        <v>3600</v>
      </c>
      <c r="D105" s="2"/>
      <c r="E105" s="2"/>
      <c r="F105" s="2"/>
      <c r="G105" s="2"/>
    </row>
    <row r="106" spans="1:7" x14ac:dyDescent="0.45">
      <c r="A106" s="76"/>
      <c r="B106" s="2" t="s">
        <v>352</v>
      </c>
      <c r="C106" s="2">
        <v>3500</v>
      </c>
      <c r="D106" s="2"/>
      <c r="E106" s="2"/>
      <c r="F106" s="2"/>
      <c r="G106" s="2"/>
    </row>
    <row r="107" spans="1:7" x14ac:dyDescent="0.45">
      <c r="A107" s="76"/>
      <c r="B107" s="2" t="s">
        <v>353</v>
      </c>
      <c r="C107" s="2">
        <v>19357</v>
      </c>
      <c r="D107" s="2"/>
      <c r="E107" s="2"/>
      <c r="F107" s="2"/>
      <c r="G107" s="2"/>
    </row>
    <row r="108" spans="1:7" x14ac:dyDescent="0.45">
      <c r="A108" s="76"/>
      <c r="B108" s="2" t="s">
        <v>354</v>
      </c>
      <c r="C108" s="2">
        <v>1800</v>
      </c>
      <c r="D108" s="2"/>
      <c r="E108" s="2" t="s">
        <v>355</v>
      </c>
      <c r="F108" s="2"/>
      <c r="G108" s="2"/>
    </row>
    <row r="109" spans="1:7" x14ac:dyDescent="0.45">
      <c r="A109" s="76"/>
      <c r="B109" s="2" t="s">
        <v>356</v>
      </c>
      <c r="C109" s="2">
        <v>10800</v>
      </c>
      <c r="D109" s="2"/>
      <c r="E109" s="2" t="s">
        <v>357</v>
      </c>
      <c r="F109" s="2"/>
      <c r="G109" s="2"/>
    </row>
    <row r="110" spans="1:7" x14ac:dyDescent="0.45">
      <c r="A110" s="75"/>
      <c r="B110" s="2" t="s">
        <v>358</v>
      </c>
      <c r="C110" s="2">
        <v>600</v>
      </c>
      <c r="D110" s="2"/>
      <c r="E110" s="2" t="s">
        <v>359</v>
      </c>
      <c r="F110" s="2"/>
      <c r="G110" s="2"/>
    </row>
  </sheetData>
  <autoFilter ref="B1" xr:uid="{00000000-0009-0000-0000-000008000000}"/>
  <mergeCells count="16">
    <mergeCell ref="A94:A96"/>
    <mergeCell ref="A98:A100"/>
    <mergeCell ref="A102:A103"/>
    <mergeCell ref="A105:A110"/>
    <mergeCell ref="A46:A49"/>
    <mergeCell ref="A50:A61"/>
    <mergeCell ref="A62:A63"/>
    <mergeCell ref="A64:A76"/>
    <mergeCell ref="A92:A93"/>
    <mergeCell ref="A77:A91"/>
    <mergeCell ref="A44:A45"/>
    <mergeCell ref="A2:A10"/>
    <mergeCell ref="A11:A28"/>
    <mergeCell ref="A29:A33"/>
    <mergeCell ref="A34:A39"/>
    <mergeCell ref="A40:A43"/>
  </mergeCells>
  <phoneticPr fontId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AF9231145D0B49A6362F757652FF4E" ma:contentTypeVersion="10" ma:contentTypeDescription="新しいドキュメントを作成します。" ma:contentTypeScope="" ma:versionID="291ab9fb7703f07504f4a1be09840e4f">
  <xsd:schema xmlns:xsd="http://www.w3.org/2001/XMLSchema" xmlns:xs="http://www.w3.org/2001/XMLSchema" xmlns:p="http://schemas.microsoft.com/office/2006/metadata/properties" xmlns:ns2="6d3c7722-91b2-471a-ac5f-c48f2467b6fb" targetNamespace="http://schemas.microsoft.com/office/2006/metadata/properties" ma:root="true" ma:fieldsID="0e766a876a9cda2cc948d59eff10cc1f" ns2:_="">
    <xsd:import namespace="6d3c7722-91b2-471a-ac5f-c48f2467b6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c7722-91b2-471a-ac5f-c48f2467b6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02E231-B2B7-4967-BCE5-50C6D9FF8EDC}">
  <ds:schemaRefs>
    <ds:schemaRef ds:uri="6d3c7722-91b2-471a-ac5f-c48f2467b6fb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34CD98-E921-4A23-A926-56DE1F5230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20207A-C564-4078-833A-1EAE182CE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3c7722-91b2-471a-ac5f-c48f2467b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確認事項</vt:lpstr>
      <vt:lpstr>変更履歴</vt:lpstr>
      <vt:lpstr>実行</vt:lpstr>
      <vt:lpstr>チェック表</vt:lpstr>
      <vt:lpstr>START</vt:lpstr>
      <vt:lpstr>END</vt:lpstr>
      <vt:lpstr>LOOP</vt:lpstr>
      <vt:lpstr>COMMENT</vt:lpstr>
      <vt:lpstr>List</vt:lpstr>
      <vt:lpstr>WOL</vt:lpstr>
      <vt:lpstr>obs_sequence</vt:lpstr>
      <vt:lpstr>END!Print_Area</vt:lpstr>
      <vt:lpstr>LOOP!Print_Area</vt:lpstr>
      <vt:lpstr>obs_sequence!Print_Area</vt:lpstr>
      <vt:lpstr>START!Print_Area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山下美和子</cp:lastModifiedBy>
  <cp:lastPrinted>2021-06-28T14:48:33Z</cp:lastPrinted>
  <dcterms:created xsi:type="dcterms:W3CDTF">2020-02-04T16:37:33Z</dcterms:created>
  <dcterms:modified xsi:type="dcterms:W3CDTF">2022-09-14T07:57:19Z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0x01010024AF9231145D0B49A6362F757652FF4E</vt:lpwstr>
  </property>
</Properties>
</file>