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work\MMO\CRF\BATCHK_20231106\"/>
    </mc:Choice>
  </mc:AlternateContent>
  <xr:revisionPtr revIDLastSave="0" documentId="8_{BFCA4E1F-0B48-4DBE-8EE2-17BACABE3FBC}" xr6:coauthVersionLast="47" xr6:coauthVersionMax="47" xr10:uidLastSave="{00000000-0000-0000-0000-000000000000}"/>
  <bookViews>
    <workbookView xWindow="5145" yWindow="-16365" windowWidth="23715" windowHeight="16380" firstSheet="1" activeTab="10" xr2:uid="{00000000-000D-0000-FFFF-FFFF00000000}"/>
  </bookViews>
  <sheets>
    <sheet name="確認事項" sheetId="30" r:id="rId1"/>
    <sheet name="変更履歴" sheetId="36" r:id="rId2"/>
    <sheet name="実行" sheetId="31" r:id="rId3"/>
    <sheet name="チェック表" sheetId="29" state="hidden" r:id="rId4"/>
    <sheet name="START" sheetId="32" r:id="rId5"/>
    <sheet name="END" sheetId="33" r:id="rId6"/>
    <sheet name="LOOP" sheetId="34" r:id="rId7"/>
    <sheet name="List" sheetId="37" r:id="rId8"/>
    <sheet name="COMMENT" sheetId="35" r:id="rId9"/>
    <sheet name="WOL" sheetId="21" r:id="rId10"/>
    <sheet name="obs_sequence" sheetId="28" r:id="rId11"/>
  </sheets>
  <definedNames>
    <definedName name="_xlnm._FilterDatabase" localSheetId="7" hidden="1">List!$B$1:$B$1</definedName>
    <definedName name="_xlnm.Print_Area" localSheetId="5">END!$A$1:$I$9</definedName>
    <definedName name="_xlnm.Print_Area" localSheetId="6">LOOP!$A$1:$I$9</definedName>
    <definedName name="_xlnm.Print_Area" localSheetId="10">obs_sequence!$A$1:$I$79</definedName>
    <definedName name="_xlnm.Print_Area" localSheetId="4">START!$A$1:$I$9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28" l="1"/>
  <c r="K35" i="28"/>
  <c r="N35" i="28" s="1"/>
  <c r="H35" i="28"/>
  <c r="L26" i="28"/>
  <c r="K26" i="28" l="1"/>
  <c r="H26" i="28" l="1"/>
  <c r="N26" i="28" s="1"/>
  <c r="L29" i="28"/>
  <c r="K29" i="28"/>
  <c r="N29" i="28" s="1"/>
  <c r="H29" i="28"/>
  <c r="L28" i="28" l="1"/>
  <c r="K28" i="28"/>
  <c r="N28" i="28" s="1"/>
  <c r="H28" i="28"/>
  <c r="L30" i="28" l="1"/>
  <c r="K30" i="28"/>
  <c r="N30" i="28" s="1"/>
  <c r="H30" i="28"/>
  <c r="L27" i="28"/>
  <c r="K27" i="28"/>
  <c r="N27" i="28" s="1"/>
  <c r="H27" i="28"/>
  <c r="L25" i="28"/>
  <c r="K25" i="28"/>
  <c r="N25" i="28" s="1"/>
  <c r="H25" i="28"/>
  <c r="L24" i="28"/>
  <c r="K24" i="28"/>
  <c r="N24" i="28" s="1"/>
  <c r="H24" i="28"/>
  <c r="C37" i="37"/>
  <c r="L36" i="28" l="1"/>
  <c r="K36" i="28"/>
  <c r="N36" i="28" s="1"/>
  <c r="H36" i="28"/>
  <c r="L34" i="28"/>
  <c r="K34" i="28"/>
  <c r="N34" i="28" s="1"/>
  <c r="H34" i="28"/>
  <c r="L33" i="28"/>
  <c r="K33" i="28"/>
  <c r="N33" i="28" s="1"/>
  <c r="H33" i="28"/>
  <c r="L32" i="28"/>
  <c r="K32" i="28"/>
  <c r="N32" i="28" s="1"/>
  <c r="H32" i="28"/>
  <c r="L140" i="37"/>
  <c r="C112" i="37"/>
  <c r="C110" i="37"/>
  <c r="D105" i="37"/>
  <c r="C105" i="37"/>
  <c r="L31" i="28" l="1"/>
  <c r="K31" i="28"/>
  <c r="N31" i="28" s="1"/>
  <c r="H31" i="28"/>
  <c r="L23" i="28"/>
  <c r="K23" i="28"/>
  <c r="N23" i="28" s="1"/>
  <c r="H23" i="28"/>
  <c r="L22" i="28"/>
  <c r="K22" i="28"/>
  <c r="N22" i="28" s="1"/>
  <c r="H22" i="28"/>
  <c r="L21" i="28"/>
  <c r="K21" i="28"/>
  <c r="N21" i="28" s="1"/>
  <c r="H21" i="28"/>
  <c r="L20" i="28"/>
  <c r="K20" i="28"/>
  <c r="N20" i="28" s="1"/>
  <c r="H20" i="28"/>
  <c r="L19" i="28" l="1"/>
  <c r="K19" i="28"/>
  <c r="N19" i="28" s="1"/>
  <c r="H19" i="28"/>
  <c r="L18" i="28"/>
  <c r="K18" i="28"/>
  <c r="N18" i="28" s="1"/>
  <c r="H18" i="28"/>
  <c r="L17" i="28"/>
  <c r="K17" i="28"/>
  <c r="N17" i="28" s="1"/>
  <c r="H17" i="28"/>
  <c r="L8" i="34" l="1"/>
  <c r="K8" i="34"/>
  <c r="H8" i="34"/>
  <c r="L7" i="34"/>
  <c r="K7" i="34"/>
  <c r="H7" i="34"/>
  <c r="L6" i="34"/>
  <c r="K6" i="34"/>
  <c r="H6" i="34"/>
  <c r="L4" i="34"/>
  <c r="K4" i="34"/>
  <c r="H4" i="34"/>
  <c r="L3" i="34"/>
  <c r="K3" i="34"/>
  <c r="H3" i="34"/>
  <c r="L2" i="34"/>
  <c r="K2" i="34"/>
  <c r="H2" i="34"/>
  <c r="K8" i="33"/>
  <c r="L7" i="33"/>
  <c r="L6" i="33"/>
  <c r="L5" i="33"/>
  <c r="L4" i="33"/>
  <c r="L3" i="33"/>
  <c r="L2" i="33"/>
  <c r="K7" i="33"/>
  <c r="H7" i="33"/>
  <c r="K6" i="33"/>
  <c r="H6" i="33"/>
  <c r="K5" i="33"/>
  <c r="H5" i="33"/>
  <c r="K4" i="33"/>
  <c r="H4" i="33"/>
  <c r="K3" i="33"/>
  <c r="H3" i="33"/>
  <c r="K2" i="33"/>
  <c r="H2" i="33"/>
  <c r="L9" i="32"/>
  <c r="K9" i="32"/>
  <c r="H9" i="32"/>
  <c r="L8" i="32"/>
  <c r="K8" i="32"/>
  <c r="H8" i="32"/>
  <c r="L7" i="32"/>
  <c r="K7" i="32"/>
  <c r="H7" i="32"/>
  <c r="L6" i="32"/>
  <c r="K6" i="32"/>
  <c r="H6" i="32"/>
  <c r="L5" i="32"/>
  <c r="K5" i="32"/>
  <c r="H5" i="32"/>
  <c r="L4" i="32"/>
  <c r="K4" i="32"/>
  <c r="H4" i="32"/>
  <c r="L3" i="32"/>
  <c r="K3" i="32"/>
  <c r="H3" i="32"/>
  <c r="L2" i="32"/>
  <c r="K2" i="32"/>
  <c r="H2" i="32"/>
  <c r="H7" i="28" l="1"/>
  <c r="K7" i="28"/>
  <c r="N7" i="28" s="1"/>
  <c r="L7" i="28"/>
  <c r="H8" i="28"/>
  <c r="K8" i="28"/>
  <c r="N8" i="28" s="1"/>
  <c r="L8" i="28"/>
  <c r="H9" i="28"/>
  <c r="K9" i="28"/>
  <c r="N9" i="28" s="1"/>
  <c r="L9" i="28"/>
  <c r="H10" i="28"/>
  <c r="K10" i="28"/>
  <c r="N10" i="28" s="1"/>
  <c r="L10" i="28"/>
  <c r="H11" i="28"/>
  <c r="K11" i="28"/>
  <c r="N11" i="28" s="1"/>
  <c r="L11" i="28"/>
  <c r="H12" i="28"/>
  <c r="K12" i="28"/>
  <c r="N12" i="28" s="1"/>
  <c r="L12" i="28"/>
  <c r="H13" i="28"/>
  <c r="K13" i="28"/>
  <c r="N13" i="28" s="1"/>
  <c r="L13" i="28"/>
  <c r="H14" i="28"/>
  <c r="K14" i="28"/>
  <c r="N14" i="28" s="1"/>
  <c r="L14" i="28"/>
  <c r="H15" i="28"/>
  <c r="K15" i="28"/>
  <c r="N15" i="28" s="1"/>
  <c r="L15" i="28"/>
  <c r="H16" i="28"/>
  <c r="K16" i="28"/>
  <c r="N16" i="28" s="1"/>
  <c r="L16" i="28"/>
  <c r="L6" i="28"/>
  <c r="K6" i="28"/>
  <c r="N6" i="28" s="1"/>
  <c r="H6" i="28"/>
  <c r="M6" i="28"/>
  <c r="D6" i="28" l="1"/>
  <c r="C7" i="28" s="1"/>
  <c r="D7" i="28" l="1"/>
  <c r="C8" i="28" s="1"/>
  <c r="M7" i="28"/>
  <c r="N6" i="32"/>
  <c r="N7" i="32"/>
  <c r="N8" i="32"/>
  <c r="N9" i="32"/>
  <c r="N4" i="32"/>
  <c r="N5" i="32"/>
  <c r="D8" i="28" l="1"/>
  <c r="C9" i="28" s="1"/>
  <c r="M8" i="28"/>
  <c r="C2" i="28"/>
  <c r="C1" i="28"/>
  <c r="E1" i="28" s="1"/>
  <c r="N6" i="34"/>
  <c r="U5" i="34"/>
  <c r="C2" i="34"/>
  <c r="M2" i="34" s="1"/>
  <c r="C9" i="34"/>
  <c r="N2" i="33"/>
  <c r="C8" i="33"/>
  <c r="M8" i="33" s="1"/>
  <c r="E8" i="33"/>
  <c r="D9" i="28" l="1"/>
  <c r="C10" i="28" s="1"/>
  <c r="M9" i="28"/>
  <c r="U4" i="33"/>
  <c r="N4" i="33"/>
  <c r="U4" i="34"/>
  <c r="N4" i="34"/>
  <c r="U5" i="33"/>
  <c r="N5" i="33"/>
  <c r="D9" i="34"/>
  <c r="M9" i="34"/>
  <c r="U7" i="33"/>
  <c r="N7" i="33"/>
  <c r="U6" i="33"/>
  <c r="N6" i="33"/>
  <c r="U2" i="34"/>
  <c r="N2" i="34"/>
  <c r="U7" i="34"/>
  <c r="N7" i="34"/>
  <c r="U3" i="33"/>
  <c r="N3" i="33"/>
  <c r="U3" i="34"/>
  <c r="N3" i="34"/>
  <c r="U8" i="34"/>
  <c r="N8" i="34"/>
  <c r="D2" i="34"/>
  <c r="C3" i="34" s="1"/>
  <c r="U6" i="34"/>
  <c r="D8" i="34"/>
  <c r="C8" i="34" s="1"/>
  <c r="D8" i="33"/>
  <c r="D7" i="33"/>
  <c r="U2" i="33"/>
  <c r="U8" i="32"/>
  <c r="U7" i="32"/>
  <c r="N3" i="32"/>
  <c r="N2" i="32"/>
  <c r="C2" i="32"/>
  <c r="M2" i="32" s="1"/>
  <c r="D10" i="28" l="1"/>
  <c r="C11" i="28" s="1"/>
  <c r="M10" i="28"/>
  <c r="D3" i="34"/>
  <c r="C4" i="34" s="1"/>
  <c r="M3" i="34"/>
  <c r="D7" i="34"/>
  <c r="C7" i="34" s="1"/>
  <c r="M8" i="34"/>
  <c r="G9" i="34"/>
  <c r="C7" i="33"/>
  <c r="D6" i="33" s="1"/>
  <c r="U2" i="32"/>
  <c r="U3" i="32"/>
  <c r="D2" i="32"/>
  <c r="D11" i="28" l="1"/>
  <c r="C12" i="28" s="1"/>
  <c r="M11" i="28"/>
  <c r="D4" i="34"/>
  <c r="C5" i="34" s="1"/>
  <c r="M5" i="34" s="1"/>
  <c r="M4" i="34"/>
  <c r="K9" i="34"/>
  <c r="U9" i="34" s="1"/>
  <c r="N9" i="34"/>
  <c r="M7" i="33"/>
  <c r="D6" i="34"/>
  <c r="C6" i="34" s="1"/>
  <c r="M7" i="34"/>
  <c r="C3" i="32"/>
  <c r="M12" i="28" l="1"/>
  <c r="D12" i="28"/>
  <c r="C13" i="28" s="1"/>
  <c r="D3" i="32"/>
  <c r="C4" i="32" s="1"/>
  <c r="M3" i="32"/>
  <c r="D5" i="34"/>
  <c r="H5" i="34" s="1"/>
  <c r="M6" i="34"/>
  <c r="C6" i="33"/>
  <c r="L4" i="28"/>
  <c r="M13" i="28" l="1"/>
  <c r="D13" i="28"/>
  <c r="C14" i="28" s="1"/>
  <c r="D14" i="28" s="1"/>
  <c r="C15" i="28" s="1"/>
  <c r="D5" i="33"/>
  <c r="C5" i="33" s="1"/>
  <c r="M6" i="33"/>
  <c r="I5" i="34"/>
  <c r="N5" i="34"/>
  <c r="D4" i="32"/>
  <c r="C5" i="32" s="1"/>
  <c r="M5" i="32" s="1"/>
  <c r="M4" i="32"/>
  <c r="M14" i="28" l="1"/>
  <c r="D5" i="32"/>
  <c r="C6" i="32" s="1"/>
  <c r="M6" i="32" s="1"/>
  <c r="D4" i="33"/>
  <c r="C4" i="33" s="1"/>
  <c r="M5" i="33"/>
  <c r="D6" i="32" l="1"/>
  <c r="C7" i="32" s="1"/>
  <c r="M7" i="32" s="1"/>
  <c r="M15" i="28"/>
  <c r="D15" i="28"/>
  <c r="C16" i="28" s="1"/>
  <c r="D3" i="33"/>
  <c r="C3" i="33" s="1"/>
  <c r="M4" i="33"/>
  <c r="D7" i="32" l="1"/>
  <c r="C8" i="32" s="1"/>
  <c r="D8" i="32" s="1"/>
  <c r="C9" i="32" s="1"/>
  <c r="M16" i="28"/>
  <c r="D16" i="28"/>
  <c r="C17" i="28" s="1"/>
  <c r="D2" i="33"/>
  <c r="C2" i="33" s="1"/>
  <c r="M2" i="33" s="1"/>
  <c r="M3" i="33"/>
  <c r="M17" i="28" l="1"/>
  <c r="D17" i="28"/>
  <c r="C18" i="28" s="1"/>
  <c r="M8" i="32"/>
  <c r="D9" i="32"/>
  <c r="M9" i="32"/>
  <c r="D18" i="28" l="1"/>
  <c r="C19" i="28" s="1"/>
  <c r="M18" i="28"/>
  <c r="M19" i="28" l="1"/>
  <c r="D19" i="28"/>
  <c r="C20" i="28" s="1"/>
  <c r="D20" i="28" l="1"/>
  <c r="C21" i="28" s="1"/>
  <c r="M20" i="28"/>
  <c r="D21" i="28" l="1"/>
  <c r="C22" i="28" s="1"/>
  <c r="M21" i="28"/>
  <c r="D22" i="28" l="1"/>
  <c r="C23" i="28" s="1"/>
  <c r="M22" i="28"/>
  <c r="M23" i="28" l="1"/>
  <c r="D23" i="28"/>
  <c r="C24" i="28" l="1"/>
  <c r="M37" i="28"/>
  <c r="D37" i="28"/>
  <c r="M24" i="28" l="1"/>
  <c r="D24" i="28"/>
  <c r="C25" i="28" s="1"/>
  <c r="M25" i="28" l="1"/>
  <c r="D25" i="28"/>
  <c r="C26" i="28" s="1"/>
  <c r="D26" i="28" l="1"/>
  <c r="C27" i="28" s="1"/>
  <c r="D27" i="28" s="1"/>
  <c r="C28" i="28" s="1"/>
  <c r="M26" i="28"/>
  <c r="D28" i="28"/>
  <c r="C29" i="28" l="1"/>
  <c r="M28" i="28"/>
  <c r="M27" i="28"/>
  <c r="M29" i="28" l="1"/>
  <c r="D29" i="28"/>
  <c r="C30" i="28" s="1"/>
  <c r="D30" i="28" s="1"/>
  <c r="C31" i="28" s="1"/>
  <c r="D31" i="28" s="1"/>
  <c r="C32" i="28" s="1"/>
  <c r="D32" i="28" s="1"/>
  <c r="M30" i="28" l="1"/>
  <c r="M31" i="28"/>
  <c r="M32" i="28" l="1"/>
  <c r="C33" i="28"/>
  <c r="D33" i="28" s="1"/>
  <c r="M33" i="28" l="1"/>
  <c r="C34" i="28"/>
  <c r="D34" i="28" s="1"/>
  <c r="C35" i="28" s="1"/>
  <c r="M35" i="28" l="1"/>
  <c r="D35" i="28"/>
  <c r="C36" i="28" s="1"/>
  <c r="D36" i="28" s="1"/>
  <c r="M34" i="28"/>
  <c r="M36" i="28" l="1"/>
  <c r="G2" i="28" l="1"/>
  <c r="E2" i="28"/>
</calcChain>
</file>

<file path=xl/sharedStrings.xml><?xml version="1.0" encoding="utf-8"?>
<sst xmlns="http://schemas.openxmlformats.org/spreadsheetml/2006/main" count="630" uniqueCount="495">
  <si>
    <t>HEP_ON_SETUP</t>
    <phoneticPr fontId="1"/>
  </si>
  <si>
    <t>MGF_ON_SETUP</t>
    <phoneticPr fontId="1"/>
  </si>
  <si>
    <t>SI HV ON</t>
    <phoneticPr fontId="1"/>
  </si>
  <si>
    <t>HEP_HV_ON</t>
    <phoneticPr fontId="1"/>
  </si>
  <si>
    <t>SI HV OFF</t>
    <phoneticPr fontId="1"/>
  </si>
  <si>
    <t>HEP_HV_OFF</t>
    <phoneticPr fontId="1"/>
  </si>
  <si>
    <t>HEP_OFF</t>
    <phoneticPr fontId="1"/>
  </si>
  <si>
    <t>MGF_OFF</t>
    <phoneticPr fontId="1"/>
  </si>
  <si>
    <t>MDP OFF</t>
    <phoneticPr fontId="1"/>
  </si>
  <si>
    <t>BUS OFF</t>
    <phoneticPr fontId="1"/>
  </si>
  <si>
    <t>MDP ON</t>
    <phoneticPr fontId="1"/>
  </si>
  <si>
    <t>TLM mode change (MODE_5)</t>
    <phoneticPr fontId="1"/>
  </si>
  <si>
    <t>TLM_MODE_5</t>
    <phoneticPr fontId="1"/>
  </si>
  <si>
    <t>TLM mode change (MODE_10)</t>
    <phoneticPr fontId="1"/>
  </si>
  <si>
    <t>TLM_MODE_10</t>
    <phoneticPr fontId="1"/>
  </si>
  <si>
    <t>Duration (sec)</t>
    <phoneticPr fontId="1"/>
  </si>
  <si>
    <t>PME_OFF</t>
    <phoneticPr fontId="1"/>
  </si>
  <si>
    <t>PME_ON</t>
    <phoneticPr fontId="1"/>
  </si>
  <si>
    <t>MDP_CRUISE_SET</t>
  </si>
  <si>
    <t>NO.</t>
    <phoneticPr fontId="1"/>
  </si>
  <si>
    <t xml:space="preserve">filename </t>
    <phoneticPr fontId="1"/>
  </si>
  <si>
    <t>source filename</t>
    <phoneticPr fontId="1"/>
  </si>
  <si>
    <t>cmdcount</t>
    <phoneticPr fontId="1"/>
  </si>
  <si>
    <t>MEA1_HV_ON</t>
    <phoneticPr fontId="1"/>
  </si>
  <si>
    <t>MEA1_OFF</t>
    <phoneticPr fontId="1"/>
  </si>
  <si>
    <t>MEA1_ON_SETUP_SW</t>
    <phoneticPr fontId="1"/>
  </si>
  <si>
    <t>ID</t>
  </si>
  <si>
    <t>date time excel</t>
  </si>
  <si>
    <t>duration(s)</t>
  </si>
  <si>
    <t>WOLS</t>
  </si>
  <si>
    <t>MEA1_HV_OFF</t>
    <phoneticPr fontId="1"/>
  </si>
  <si>
    <t>MACRO COMMAND ENA</t>
    <phoneticPr fontId="1"/>
  </si>
  <si>
    <t>MSA SOFT RESET</t>
    <phoneticPr fontId="1"/>
  </si>
  <si>
    <t>BUS_SETUP_D</t>
    <phoneticPr fontId="1"/>
  </si>
  <si>
    <t>MDP_ON_D</t>
    <phoneticPr fontId="1"/>
  </si>
  <si>
    <t>SI Check</t>
    <phoneticPr fontId="1"/>
  </si>
  <si>
    <t>MDP_OFF_D</t>
    <phoneticPr fontId="1"/>
  </si>
  <si>
    <t>BUS_OFF_D</t>
    <phoneticPr fontId="1"/>
  </si>
  <si>
    <t>START</t>
    <phoneticPr fontId="1"/>
  </si>
  <si>
    <t>5days</t>
    <phoneticPr fontId="1"/>
  </si>
  <si>
    <t>Relative time (h)</t>
    <phoneticPr fontId="1"/>
  </si>
  <si>
    <t>Absolute time (UTC)</t>
    <phoneticPr fontId="1"/>
  </si>
  <si>
    <t>Start</t>
    <phoneticPr fontId="1"/>
  </si>
  <si>
    <t>End</t>
    <phoneticPr fontId="1"/>
  </si>
  <si>
    <t>Event</t>
    <phoneticPr fontId="1"/>
  </si>
  <si>
    <t>Activity</t>
    <phoneticPr fontId="1"/>
  </si>
  <si>
    <t>Procedure</t>
    <phoneticPr fontId="1"/>
  </si>
  <si>
    <t>cmd count</t>
    <phoneticPr fontId="1"/>
  </si>
  <si>
    <t>SI OFF</t>
    <phoneticPr fontId="1"/>
  </si>
  <si>
    <t>CrouseCheckOut</t>
    <phoneticPr fontId="1"/>
  </si>
  <si>
    <t>dcsm-EF_MDP_POWEROFF</t>
  </si>
  <si>
    <t>dcsm-EF_BUS_MONI_OFF</t>
  </si>
  <si>
    <t>dcsm-tcfs_tbl1_msasi_set</t>
  </si>
  <si>
    <t>dcsm-EF_MSA_ON</t>
  </si>
  <si>
    <t>dcsm-EF_PME_ON</t>
  </si>
  <si>
    <t>dcsm-EF_PWI_ON_CRUISE</t>
  </si>
  <si>
    <t>dcsm-EF_MEA_ON_SW</t>
  </si>
  <si>
    <t>dcsm-EF_MEA1_ON_SW</t>
  </si>
  <si>
    <t>dcsm-EF_MEA_ON_MAG</t>
  </si>
  <si>
    <t>dcsm-EF_ENA_power_ON</t>
  </si>
  <si>
    <t>dcsm-EF_MIA_ON</t>
  </si>
  <si>
    <t>dcsm-EF_HEP_ON_START_for_TL</t>
  </si>
  <si>
    <t>dcsm-EF_BUS_MONI_ON</t>
  </si>
  <si>
    <t>dcsm-EF_MDP_ON</t>
  </si>
  <si>
    <t>dcsm-EF_MDP_CRUISE_SET</t>
  </si>
  <si>
    <t>dcsm-EF_MDM_ON</t>
  </si>
  <si>
    <t>dcsm-EF_MEA_HV_ON</t>
  </si>
  <si>
    <t>dcsm-EF_MEA1_HV_ON</t>
  </si>
  <si>
    <t>dcsm-EF_MIA_HV_ON</t>
  </si>
  <si>
    <t>dcsm-EF_MIA_HV_ON_MAG</t>
  </si>
  <si>
    <t>dcsm-EF_MIA_HV_ON_SW</t>
  </si>
  <si>
    <t>dcsm-EF_MIA_HV_ON_RC</t>
  </si>
  <si>
    <t>dcsm-EF_MIA_HV_ON_MAG_RC</t>
  </si>
  <si>
    <t>dcsm-EF_MIA_HV_ON_SW_RC</t>
  </si>
  <si>
    <t>dcsm-EF_ENA_HV_ON</t>
  </si>
  <si>
    <t>dcsm-EF_ENA_HV_ON_H</t>
  </si>
  <si>
    <t>dcsm-EF_HEPE_HV_ON_OBS_START</t>
  </si>
  <si>
    <t>dcsm-EF_BUS_TLM_MODE_5</t>
  </si>
  <si>
    <t>dcsm-EF_BUS_TLM_MODE_10</t>
  </si>
  <si>
    <t>dcsm-EF_HEPE_HV_OFF_OBS_OFF</t>
  </si>
  <si>
    <t>dcsm-EF_ENA_HV_OFF</t>
  </si>
  <si>
    <t>dcsm-EF_MSA_HV_OFF</t>
  </si>
  <si>
    <t>dcsm-EF_MSA_HV_OFF_VFB</t>
  </si>
  <si>
    <t>dcsm-EF_MIA_HV_OFF</t>
  </si>
  <si>
    <t>dcsm-EF_MEA_HV_SCAN_OFF</t>
  </si>
  <si>
    <t>dcsm-EF_MEA1_HV_SCAN_OFF</t>
  </si>
  <si>
    <t>dcsm-EF_MEA_HV_OFF</t>
  </si>
  <si>
    <t>dcsm-EF_MEA1_HV_OFF</t>
  </si>
  <si>
    <t>dcsm-EF_HEPE_OFF_STOP</t>
  </si>
  <si>
    <t>dcsm-EF_MIA_OFF</t>
  </si>
  <si>
    <t>dcsm-EF_ENA_power_OFF</t>
  </si>
  <si>
    <t>dcsm-EF_MEA_OFF</t>
  </si>
  <si>
    <t>dcsm-EF_MEA1_OFF</t>
  </si>
  <si>
    <t>dcsm-EF_MGF_OFF</t>
  </si>
  <si>
    <t>dcsm-EF_PWI_OFF</t>
  </si>
  <si>
    <t>dcsm-EF_PME_OFF</t>
  </si>
  <si>
    <t>dcsm-EF_MSA_OFF</t>
  </si>
  <si>
    <t>dcsm-EF_MDM_OFF</t>
  </si>
  <si>
    <t>dcsm-EF_MSA_SOFT_RESET2</t>
  </si>
  <si>
    <t>dcsm-MC_ENA_MDP</t>
  </si>
  <si>
    <t>dcsm-MSASI_dark_CO_sequence1</t>
  </si>
  <si>
    <t>dcsm-MSASI_dark_CO_sequence2</t>
  </si>
  <si>
    <t>dcsm-MEA2_MEM_DMP</t>
  </si>
  <si>
    <t>dcsm-MDP_ERR_LOG_DUMP</t>
  </si>
  <si>
    <t>dcsm-CRCO_BUS_MONI_ON</t>
  </si>
  <si>
    <t>dcsm-CRCO_ENA_CHECK</t>
  </si>
  <si>
    <t>dcsm-CRCO_HEPE_CHECK</t>
  </si>
  <si>
    <t>dcsm-CRCO_HEPI_CHECK</t>
  </si>
  <si>
    <t>dcsm-CRCO_MASTWPT_CHECK</t>
  </si>
  <si>
    <t>dcsm-CRCO_MDM_CHECK</t>
  </si>
  <si>
    <t>dcsm-CRCO_MDP_OFF</t>
  </si>
  <si>
    <t>dcsm-CRCO_MDP_ON</t>
  </si>
  <si>
    <t>dcsm-CRCO_MEA_CHECK</t>
  </si>
  <si>
    <t>dcsm-CRCO_MGF_CHECK</t>
  </si>
  <si>
    <t>dcsm-CRCO_MSASI_CHECK</t>
  </si>
  <si>
    <t>dcsm-CRCO_PME_OFF</t>
  </si>
  <si>
    <t>dcsm-CRCO_PME_ON</t>
  </si>
  <si>
    <t>dcsm-CRCO_PWI_CHECK</t>
  </si>
  <si>
    <t>dcsm-CRCO_SI_READY</t>
  </si>
  <si>
    <t>CALL</t>
  </si>
  <si>
    <t>WAIT_SEC</t>
  </si>
  <si>
    <t>□</t>
    <phoneticPr fontId="1"/>
  </si>
  <si>
    <t>Excelの時間を確認する　時間通りになっているか</t>
  </si>
  <si>
    <t>2021/6/25以降　dcsm-CRCO_MSA_CHECK_C　が最新　dcsm-CRCO_MSA_CHECKは使用しない（クルーズチェックアウトの時）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</si>
  <si>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dcsm-CRCO_MIA_CHECK_C　が最新　dcsm-CRCO_MIA_CHECKは使用しない（クルーズチェックアウトの時）</t>
    <rPh sb="9" eb="11">
      <t>イコウ</t>
    </rPh>
    <rPh sb="35" eb="37">
      <t>サイシン</t>
    </rPh>
    <rPh sb="58" eb="60">
      <t>シヨウ</t>
    </rPh>
    <rPh sb="76" eb="77">
      <t>トキ</t>
    </rPh>
    <phoneticPr fontId="1"/>
  </si>
  <si>
    <t>2021/6/25以降　dcsm-EF_MSA_ON_C　が最新　dcsm-EF_MSA_ONは使用しない</t>
    <rPh sb="9" eb="11">
      <t>イコウ</t>
    </rPh>
    <rPh sb="30" eb="32">
      <t>サイシン</t>
    </rPh>
    <rPh sb="48" eb="50">
      <t>シヨウ</t>
    </rPh>
    <phoneticPr fontId="1"/>
  </si>
  <si>
    <t>MEA1の  SCAN ON は　dcsm-EF_MEA1_ON_SW.cpsに入っているので
　　　順番は　MDP ONして
　　　　　　　dcsm-EF_MEA1_ON_SW.cps
　　　　　　　dcsm-EF_MEA1_HV_ON.cps
　　　　　　　dcsm-EF_MEA1_HV_OFF.cps
　　　　　　　dcsm-EF_MEA1_HV_ON.cps
　　　　　　　dcsm-EF_MEA1_HV_SCAN_OFF.cps
　　　　　　　dcsm-EF_MEA1_OFF.cps
　　　　　　　MDP　OFF
  　　　　　　dcsm-EF_MEA_ON_SW.cps
　　　　　　　dcsm-EF_MEA_HV_ON.cps
　　　　　　　dcsm-EF_MEA_HV_OFF.cps
　　　　　　　dcsm-EF_MEA_HV_ON.cps
　　　　　　　dcsm-EF_MEA_HV_SCAN_OFF.cps
　　　　　　　dcsm-EF_MEA_OFF.cps
　　　になる
　SCAN OFFにすると　データが出てこない　HV OFF-&gt;ON時は注意する</t>
    <phoneticPr fontId="1"/>
  </si>
  <si>
    <t>チェック</t>
    <phoneticPr fontId="1"/>
  </si>
  <si>
    <t>項目</t>
    <rPh sb="0" eb="2">
      <t>コウモク</t>
    </rPh>
    <phoneticPr fontId="1"/>
  </si>
  <si>
    <t>コマンド作成時注意項目</t>
    <rPh sb="4" eb="6">
      <t>サクセイ</t>
    </rPh>
    <rPh sb="6" eb="7">
      <t>ジ</t>
    </rPh>
    <rPh sb="7" eb="9">
      <t>チュウイ</t>
    </rPh>
    <rPh sb="9" eb="11">
      <t>コウモク</t>
    </rPh>
    <phoneticPr fontId="1"/>
  </si>
  <si>
    <t>BUS_ON</t>
    <phoneticPr fontId="1"/>
  </si>
  <si>
    <t xml:space="preserve">
観測期間最終日に、観測を行った機器の”OFF”手順が入っていることを確認する。
ただし、PWI,MGF,MAST,WPT-OFF手順の後にPME-OFF手順が入っていることを確認する。
</t>
    <rPh sb="1" eb="3">
      <t>カンソク</t>
    </rPh>
    <rPh sb="3" eb="5">
      <t>キカン</t>
    </rPh>
    <rPh sb="5" eb="8">
      <t>サイシュウビ</t>
    </rPh>
    <rPh sb="10" eb="12">
      <t>カンソク</t>
    </rPh>
    <rPh sb="13" eb="14">
      <t>オコナ</t>
    </rPh>
    <rPh sb="16" eb="18">
      <t>キキ</t>
    </rPh>
    <rPh sb="24" eb="26">
      <t>テジュン</t>
    </rPh>
    <rPh sb="27" eb="28">
      <t>ハイ</t>
    </rPh>
    <rPh sb="35" eb="37">
      <t>カクニン</t>
    </rPh>
    <rPh sb="68" eb="69">
      <t>アト</t>
    </rPh>
    <phoneticPr fontId="1"/>
  </si>
  <si>
    <t xml:space="preserve">
観測期間開始時に「dcsm-EF_BUS_MONI_ON」手順が入っていることを確認する。
ただし、前回の観測終了時に「dcsm-EF_BUS_MONI_OFF」を実行していない場合は確認不要。
</t>
    <rPh sb="1" eb="3">
      <t>カンソク</t>
    </rPh>
    <rPh sb="3" eb="5">
      <t>キカン</t>
    </rPh>
    <rPh sb="5" eb="7">
      <t>カイシ</t>
    </rPh>
    <rPh sb="7" eb="8">
      <t>ジ</t>
    </rPh>
    <rPh sb="30" eb="32">
      <t>テジュン</t>
    </rPh>
    <rPh sb="33" eb="34">
      <t>ハイ</t>
    </rPh>
    <rPh sb="41" eb="43">
      <t>カクニン</t>
    </rPh>
    <rPh sb="51" eb="53">
      <t>ゼンカイ</t>
    </rPh>
    <rPh sb="54" eb="56">
      <t>カンソク</t>
    </rPh>
    <rPh sb="56" eb="59">
      <t>シュウリョウジ</t>
    </rPh>
    <rPh sb="83" eb="85">
      <t>ジッコウ</t>
    </rPh>
    <rPh sb="90" eb="92">
      <t>バアイ</t>
    </rPh>
    <rPh sb="93" eb="95">
      <t>カクニン</t>
    </rPh>
    <rPh sb="95" eb="97">
      <t>フヨウ</t>
    </rPh>
    <phoneticPr fontId="1"/>
  </si>
  <si>
    <t xml:space="preserve">
TLM MODEが観測前に「５」　観測終了後は「１０」　となっていることを確認する
</t>
    <rPh sb="12" eb="13">
      <t>マエ</t>
    </rPh>
    <rPh sb="22" eb="23">
      <t>ゴ</t>
    </rPh>
    <phoneticPr fontId="1"/>
  </si>
  <si>
    <t>WOLの開始時刻が正しいことを確認する</t>
    <rPh sb="4" eb="6">
      <t>カイシ</t>
    </rPh>
    <rPh sb="6" eb="8">
      <t>ジコク</t>
    </rPh>
    <rPh sb="9" eb="10">
      <t>タダ</t>
    </rPh>
    <rPh sb="15" eb="17">
      <t>カクニン</t>
    </rPh>
    <phoneticPr fontId="1"/>
  </si>
  <si>
    <t xml:space="preserve">
観測時間が”86400”を超えるていないか確認する。
超えていた場合は、main計画作成時に途中ダミーコマンドを挿入すること
</t>
    <rPh sb="1" eb="3">
      <t>カンソク</t>
    </rPh>
    <rPh sb="3" eb="5">
      <t>ジカン</t>
    </rPh>
    <rPh sb="22" eb="24">
      <t>カクニン</t>
    </rPh>
    <rPh sb="28" eb="29">
      <t>コ</t>
    </rPh>
    <rPh sb="33" eb="35">
      <t>バアイ</t>
    </rPh>
    <rPh sb="41" eb="43">
      <t>ケイカク</t>
    </rPh>
    <rPh sb="43" eb="45">
      <t>サクセイ</t>
    </rPh>
    <rPh sb="45" eb="46">
      <t>ジ</t>
    </rPh>
    <phoneticPr fontId="1"/>
  </si>
  <si>
    <t xml:space="preserve">
観測期間開始日に、観測する機器の”ON”手順が入っていることを確認する。
ただし、PWI、MGF、MAST、WPTを"ON"にする場合は、PWI、MGF、MAST、WPTよりも先にPMEが"ON"となっていること。
※クルーズ観測中は、MEA1,HEPE,MGFのみ”ON”
</t>
    <rPh sb="1" eb="3">
      <t>カンソク</t>
    </rPh>
    <rPh sb="3" eb="5">
      <t>キカン</t>
    </rPh>
    <rPh sb="5" eb="8">
      <t>カイシビ</t>
    </rPh>
    <rPh sb="10" eb="12">
      <t>カンソク</t>
    </rPh>
    <rPh sb="14" eb="16">
      <t>キキ</t>
    </rPh>
    <rPh sb="21" eb="23">
      <t>テジュン</t>
    </rPh>
    <rPh sb="24" eb="25">
      <t>ハイ</t>
    </rPh>
    <rPh sb="32" eb="34">
      <t>カクニン</t>
    </rPh>
    <rPh sb="66" eb="68">
      <t>バアイ</t>
    </rPh>
    <rPh sb="89" eb="90">
      <t>サキ</t>
    </rPh>
    <rPh sb="116" eb="117">
      <t>チュウ</t>
    </rPh>
    <phoneticPr fontId="1"/>
  </si>
  <si>
    <t xml:space="preserve">
MDP_POWEROFFのあとにdcsm-MC_ENA_MDPが入っていることを確認する。
</t>
    <rPh sb="33" eb="34">
      <t>ハイ</t>
    </rPh>
    <rPh sb="41" eb="43">
      <t>カクニン</t>
    </rPh>
    <phoneticPr fontId="1"/>
  </si>
  <si>
    <t xml:space="preserve">
CELのMONI ONは長時間(1h以上の場合は、山下さんと要相談)しないこと　
BUSにはCELのみのもあるので注意　dcsm-BUS_CEL_MONI_ON　dcsm-BUS_CEL_MONI_OFF
</t>
    <rPh sb="19" eb="21">
      <t>イジョウ</t>
    </rPh>
    <rPh sb="22" eb="24">
      <t>バアイ</t>
    </rPh>
    <rPh sb="26" eb="28">
      <t>ヤマシタ</t>
    </rPh>
    <rPh sb="31" eb="32">
      <t>ヨウ</t>
    </rPh>
    <rPh sb="32" eb="34">
      <t>ソウダン</t>
    </rPh>
    <phoneticPr fontId="1"/>
  </si>
  <si>
    <t xml:space="preserve">
WOLの時間を確認　HV　OFFになっていることを確認する
↓
クルーズ観測を行っている機器(HEPE、ENA、MIA、MEA、MSAのみ)
フライバイを行っている機器(MSA,PWI,MGF,MEA,ENA,MIA,HEPE,MDM)
</t>
    <rPh sb="26" eb="28">
      <t>カクニン</t>
    </rPh>
    <rPh sb="37" eb="39">
      <t>カンソク</t>
    </rPh>
    <rPh sb="40" eb="41">
      <t>オコナ</t>
    </rPh>
    <rPh sb="45" eb="47">
      <t>キキ</t>
    </rPh>
    <rPh sb="78" eb="79">
      <t>オコナ</t>
    </rPh>
    <rPh sb="83" eb="85">
      <t>キキ</t>
    </rPh>
    <phoneticPr fontId="1"/>
  </si>
  <si>
    <t xml:space="preserve">
WOL終了時刻＋10以降にのHVがONになっていることを確認する。
クルーズ観測を行っている機器(HEPE、ENA、MIA、MEA、MSAのみ)
フライバイを行っている機器(MSA,PWI,MGF,MEA,ENA,MIA,HEPE,MDM)
</t>
    <rPh sb="4" eb="6">
      <t>シュウリョウ</t>
    </rPh>
    <rPh sb="11" eb="13">
      <t>イコウ</t>
    </rPh>
    <phoneticPr fontId="1"/>
  </si>
  <si>
    <t>フライバイ時、MIAのHV_ON時間帯によって違うので必ず確認する
MIA_HV_ON_RC
MIA_HV_ON_SW_RC
MIA_HV_ON_MAG_RC</t>
    <rPh sb="5" eb="6">
      <t>ジ</t>
    </rPh>
    <rPh sb="16" eb="18">
      <t>ジカン</t>
    </rPh>
    <rPh sb="18" eb="19">
      <t>タイ</t>
    </rPh>
    <rPh sb="23" eb="24">
      <t>チガ</t>
    </rPh>
    <rPh sb="27" eb="28">
      <t>カナラ</t>
    </rPh>
    <rPh sb="29" eb="31">
      <t>カクニン</t>
    </rPh>
    <phoneticPr fontId="1"/>
  </si>
  <si>
    <t>確認事項</t>
    <rPh sb="0" eb="2">
      <t>カクニン</t>
    </rPh>
    <rPh sb="2" eb="4">
      <t>ジコウ</t>
    </rPh>
    <phoneticPr fontId="1"/>
  </si>
  <si>
    <t>回答</t>
    <rPh sb="0" eb="2">
      <t>カイトウ</t>
    </rPh>
    <phoneticPr fontId="1"/>
  </si>
  <si>
    <t>CLOSE</t>
    <phoneticPr fontId="1"/>
  </si>
  <si>
    <t>END</t>
    <phoneticPr fontId="1"/>
  </si>
  <si>
    <t>START　TIME</t>
    <phoneticPr fontId="1"/>
  </si>
  <si>
    <t>END　TIME</t>
    <phoneticPr fontId="1"/>
  </si>
  <si>
    <t>WOL#1</t>
  </si>
  <si>
    <t>WOL#2</t>
  </si>
  <si>
    <t>WOL#3</t>
  </si>
  <si>
    <t>WOL</t>
    <phoneticPr fontId="1"/>
  </si>
  <si>
    <t>【操作】</t>
  </si>
  <si>
    <t>「実行」シートの「観測作成」を押下。</t>
  </si>
  <si>
    <t>→「START」、「LOOP」、「END」を「obs_sequence」に貼り付けます。</t>
  </si>
  <si>
    <t>「実行」シートの「時刻反映」を押下。</t>
  </si>
  <si>
    <t>→WOLの時間と関数エラーとなっているセルを修正します。</t>
  </si>
  <si>
    <t>【注意点】</t>
  </si>
  <si>
    <t>「START」、「LOOP」、「END」の"cmd count"からシート内に何行あるかを取得しているので、ここは空白がないように"0”を入力してください。</t>
  </si>
  <si>
    <t>もし空白があった場合、コピー範囲が小さくなってしまいます。</t>
  </si>
  <si>
    <t>M番号</t>
    <rPh sb="1" eb="3">
      <t>バンゴウ</t>
    </rPh>
    <phoneticPr fontId="1"/>
  </si>
  <si>
    <t>C番号</t>
    <rPh sb="1" eb="3">
      <t>バンゴウ</t>
    </rPh>
    <phoneticPr fontId="1"/>
  </si>
  <si>
    <t>”WOL”シートの4行目以下は、実施するWOLのみを記載すること。
(4行目以下に、期間開始日時と終了日時の記載は不要です。)</t>
    <rPh sb="10" eb="12">
      <t>ギョウメ</t>
    </rPh>
    <rPh sb="12" eb="14">
      <t>イカ</t>
    </rPh>
    <rPh sb="16" eb="18">
      <t>ジッシ</t>
    </rPh>
    <rPh sb="26" eb="28">
      <t>キサイ</t>
    </rPh>
    <rPh sb="36" eb="38">
      <t>ギョウメ</t>
    </rPh>
    <rPh sb="38" eb="40">
      <t>イカ</t>
    </rPh>
    <rPh sb="42" eb="48">
      <t>キカンカイシニチジ</t>
    </rPh>
    <rPh sb="49" eb="53">
      <t>シュウリョウニチジ</t>
    </rPh>
    <rPh sb="54" eb="56">
      <t>キサイ</t>
    </rPh>
    <rPh sb="57" eb="59">
      <t>フヨウ</t>
    </rPh>
    <phoneticPr fontId="1"/>
  </si>
  <si>
    <t>main_start</t>
    <phoneticPr fontId="1"/>
  </si>
  <si>
    <t>OBS</t>
    <phoneticPr fontId="1"/>
  </si>
  <si>
    <t>WOL</t>
    <phoneticPr fontId="1"/>
  </si>
  <si>
    <t>main_end</t>
    <phoneticPr fontId="1"/>
  </si>
  <si>
    <t>activity</t>
    <phoneticPr fontId="1"/>
  </si>
  <si>
    <t>Comment</t>
    <phoneticPr fontId="1"/>
  </si>
  <si>
    <t>0016    # ==========================================================================
0017    # @@. BUS ON 
0018    # ==========================================================================
0019    #</t>
    <phoneticPr fontId="1"/>
  </si>
  <si>
    <t>0020    # ==========================================================================
0021    # @@. MDP ON
0022    # ==========================================================================
0023    #</t>
    <phoneticPr fontId="1"/>
  </si>
  <si>
    <t>0274    # ==========================================================================
0275    # @@. MDP OFF
0276    # ==========================================================================
0277    #</t>
    <phoneticPr fontId="1"/>
  </si>
  <si>
    <t>0285    # ==========================================================================
0286    # @@. BUS MONI OFF
0287    # ==========================================================================
0288    #</t>
    <phoneticPr fontId="1"/>
  </si>
  <si>
    <t>0059    # ==========================================================================
0060    # @@. TLM MODE 5  (Mission: 7kbps, without user HK)
0061    # ==========================================================================
0062    #</t>
    <phoneticPr fontId="1"/>
  </si>
  <si>
    <t>0028    # ==========================================================================
0029    # @@. TLM MODE 10 (Mission: 4kbps, with user HK)
0030    # ==========================================================================
0031    #</t>
    <phoneticPr fontId="1"/>
  </si>
  <si>
    <t>0280    # ==========================================================================
0281    # @@. MACRO ENA 
0282    # ==========================================================================
0283    #</t>
    <phoneticPr fontId="1"/>
  </si>
  <si>
    <t>0217    # ==========================================================================
0218    # @@. WOL # $$
0219    # ==========================================================================
0220    #</t>
    <phoneticPr fontId="1"/>
  </si>
  <si>
    <t>0068    # ==========================================================================
0069    # @@. Observation \\
0070    # ==========================================================================
0071    #</t>
    <phoneticPr fontId="1"/>
  </si>
  <si>
    <t>0034    # ==========================================================================
0035    # @@.  PI POWER ON
0036    # ==========================================================================
0037    #</t>
    <phoneticPr fontId="1"/>
  </si>
  <si>
    <t>0049    # ==========================================================================
0050    # @@.  PI HV ON
0051    # ==========================================================================
0052    #</t>
    <phoneticPr fontId="1"/>
  </si>
  <si>
    <t>0207    # ==========================================================================
0208    # @@. PI HV OFF
0209    # ==========================================================================
0210    #</t>
    <phoneticPr fontId="1"/>
  </si>
  <si>
    <t>0259    # ==========================================================================
0260    # @@. PI Power OFF
0261    # ==========================================================================
0262    #</t>
    <phoneticPr fontId="1"/>
  </si>
  <si>
    <t>日付</t>
    <rPh sb="0" eb="2">
      <t>ヒヅケ</t>
    </rPh>
    <phoneticPr fontId="1"/>
  </si>
  <si>
    <t>MMO観測計画作成ツール　変更履歴</t>
    <rPh sb="3" eb="5">
      <t>カンソク</t>
    </rPh>
    <rPh sb="5" eb="7">
      <t>ケイカク</t>
    </rPh>
    <rPh sb="7" eb="9">
      <t>サクセイ</t>
    </rPh>
    <rPh sb="13" eb="17">
      <t>ヘンコウリレキ</t>
    </rPh>
    <phoneticPr fontId="1"/>
  </si>
  <si>
    <t>Ver</t>
    <phoneticPr fontId="1"/>
  </si>
  <si>
    <t>変更内容</t>
    <rPh sb="0" eb="4">
      <t>ヘンコウナイヨウ</t>
    </rPh>
    <phoneticPr fontId="1"/>
  </si>
  <si>
    <t>-</t>
    <phoneticPr fontId="1"/>
  </si>
  <si>
    <t>変更者</t>
    <rPh sb="0" eb="3">
      <t>ヘンコウシャ</t>
    </rPh>
    <phoneticPr fontId="1"/>
  </si>
  <si>
    <t>山下</t>
    <rPh sb="0" eb="2">
      <t>ヤマシタ</t>
    </rPh>
    <phoneticPr fontId="1"/>
  </si>
  <si>
    <t>OBCP START</t>
    <phoneticPr fontId="1"/>
  </si>
  <si>
    <t>OBCP END</t>
    <phoneticPr fontId="1"/>
  </si>
  <si>
    <t>CMD END</t>
    <phoneticPr fontId="1"/>
  </si>
  <si>
    <t>arare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</si>
  <si>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42586                
0022    #
0023    # MMO Switch to Standby Mode (main) (300sec)
0024    # &lt;forMPO&gt;AJXF001A&lt;/forMPO&gt; 
0025    WAIT_SEC             60                   
0026    #
0027    # MMO Set HK rate to 64 second  (3sec)
0028    # &lt;forMPO&gt;AJXF005A&lt;/forMPO&gt; 
0029    WAIT_SEC              237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</si>
  <si>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117                 
0130    #
0131    # MMO Switch to Dormant Mode  (70sec)
0132    # &lt;forMPO&gt;AJXF002A&lt;/forMPO&gt;
0133    WAIT_SEC             230                   
0134    #
0135    # Return MOSIF heater setting   (14sec)
0136    # &lt;forMPO&gt;AJXF017B&lt;/forMPO&gt;                   
0291    #############################################################################</t>
    <phoneticPr fontId="1"/>
  </si>
  <si>
    <t>XOR Time</t>
    <phoneticPr fontId="1"/>
  </si>
  <si>
    <t>コマンド出力のmain　end部分を出力するように修正した
ListにMSA_HV_ON_VFB1、MSA_HV_ON_VFB2追加
Obs_sequence XOR Time行追記
コマンドの開始終了時間をOBS時間に変更</t>
    <rPh sb="4" eb="6">
      <t>シュツリョク</t>
    </rPh>
    <rPh sb="15" eb="17">
      <t>ブブン</t>
    </rPh>
    <rPh sb="18" eb="20">
      <t>シュツリョク</t>
    </rPh>
    <rPh sb="25" eb="27">
      <t>シュウセイ</t>
    </rPh>
    <rPh sb="64" eb="66">
      <t>ツイカ</t>
    </rPh>
    <rPh sb="88" eb="89">
      <t>ギョウ</t>
    </rPh>
    <rPh sb="89" eb="91">
      <t>ツイキ</t>
    </rPh>
    <rPh sb="97" eb="99">
      <t>カイシ</t>
    </rPh>
    <rPh sb="99" eb="101">
      <t>シュウリョウ</t>
    </rPh>
    <rPh sb="101" eb="103">
      <t>ジカン</t>
    </rPh>
    <rPh sb="107" eb="109">
      <t>ジカン</t>
    </rPh>
    <rPh sb="110" eb="112">
      <t>ヘンコウ</t>
    </rPh>
    <phoneticPr fontId="1"/>
  </si>
  <si>
    <t>WOLの時間をG列から取得するように変更</t>
    <rPh sb="4" eb="6">
      <t>ジカン</t>
    </rPh>
    <rPh sb="8" eb="9">
      <t>レツ</t>
    </rPh>
    <rPh sb="11" eb="13">
      <t>シュトク</t>
    </rPh>
    <rPh sb="18" eb="20">
      <t>ヘンコウ</t>
    </rPh>
    <phoneticPr fontId="1"/>
  </si>
  <si>
    <t>main_start(XOR)</t>
    <phoneticPr fontId="1"/>
  </si>
  <si>
    <t>main_end(XOR)</t>
    <phoneticPr fontId="1"/>
  </si>
  <si>
    <t>COMMENTにmainstart,endのXDOR,XOR用追記</t>
    <rPh sb="30" eb="31">
      <t>ヨウ</t>
    </rPh>
    <rPh sb="31" eb="33">
      <t>ツイキ</t>
    </rPh>
    <phoneticPr fontId="1"/>
  </si>
  <si>
    <t>Observation D</t>
    <phoneticPr fontId="1"/>
  </si>
  <si>
    <t>＃refの対応 obserbation Aから昇順につける</t>
    <rPh sb="5" eb="7">
      <t>タイオウ</t>
    </rPh>
    <rPh sb="23" eb="25">
      <t>ショウジュン</t>
    </rPh>
    <phoneticPr fontId="1"/>
  </si>
  <si>
    <t>ListにMSAHV追記</t>
    <rPh sb="10" eb="12">
      <t>ツイキ</t>
    </rPh>
    <phoneticPr fontId="1"/>
  </si>
  <si>
    <t>dcsm-CRCO_MIA_CHECK_C</t>
  </si>
  <si>
    <t>dcsm-CRCO_CEL_MONI_OFF</t>
  </si>
  <si>
    <t>BUS_CEL_MONI_OFF</t>
  </si>
  <si>
    <t>dcsm-BUS_CEL_MONI_OFF</t>
  </si>
  <si>
    <t>BUS_CHG_BEFORE_CHK</t>
  </si>
  <si>
    <t>dcsm-BUS_CHG_BEFORE_CHK</t>
  </si>
  <si>
    <t>dcsm-BUS_CHG_SET</t>
  </si>
  <si>
    <t>BUS_CHG_START</t>
  </si>
  <si>
    <t>dcsm-BUS_CHG_START</t>
  </si>
  <si>
    <t>dcsm-BUS_MMO_OFF</t>
  </si>
  <si>
    <t>dcsm-BUS_CHG_Emergency_OFF</t>
  </si>
  <si>
    <t>Listを最新にした</t>
    <rPh sb="5" eb="7">
      <t>サイシン</t>
    </rPh>
    <phoneticPr fontId="1"/>
  </si>
  <si>
    <t>BUS</t>
  </si>
  <si>
    <t>BUS_CEL_MONI_ON</t>
  </si>
  <si>
    <t>dcsm-BUS_CEL_MONI_ON</t>
  </si>
  <si>
    <t>BUS_CHG_EMERGENCY_OFF</t>
  </si>
  <si>
    <t>BUS_CHG_STOP_BAT-EXT</t>
  </si>
  <si>
    <t>dcsm-BUS_CHG_STOP_BAT-EXT</t>
  </si>
  <si>
    <t>BUS_MMO_ON</t>
  </si>
  <si>
    <t>dcsm-BUS_MMO_ON</t>
  </si>
  <si>
    <t>CRCO</t>
  </si>
  <si>
    <t>CRCO_BUS_MONI_ON</t>
  </si>
  <si>
    <t>CRCO_CEL_MONI_OFF</t>
  </si>
  <si>
    <t>CRCO_ENA</t>
  </si>
  <si>
    <t>CRCO_HEPE</t>
  </si>
  <si>
    <t>CRCO_HEPI</t>
  </si>
  <si>
    <t>CRCO_MASTWPT</t>
  </si>
  <si>
    <t>CRCO_MDM</t>
  </si>
  <si>
    <t>CRCO_MDP_OFF</t>
  </si>
  <si>
    <t>CRCO_MDP_ON</t>
  </si>
  <si>
    <t>CRCO_MEA</t>
  </si>
  <si>
    <t>CRCO_MGF</t>
  </si>
  <si>
    <t>CRCO_MIA_C</t>
  </si>
  <si>
    <t>CRCO_MSASI</t>
  </si>
  <si>
    <t>CRCO_MSA_C</t>
  </si>
  <si>
    <t>dcsm-CRCO_MSA_CHECK_C</t>
  </si>
  <si>
    <t>CRCO_PME_OFF</t>
  </si>
  <si>
    <t>CRCO_PME_ON</t>
  </si>
  <si>
    <t>CRCO_PWI</t>
  </si>
  <si>
    <t>CRCO_SI_READY</t>
  </si>
  <si>
    <t>BUS_OFF_D</t>
  </si>
  <si>
    <t>BUS_SETUP_D</t>
  </si>
  <si>
    <t>TLM_MODE_10</t>
  </si>
  <si>
    <t>TLM_MODE_5</t>
  </si>
  <si>
    <t>TLM_MODE_7</t>
  </si>
  <si>
    <t>dcsm-EF_BUS_TLM_MODE_7</t>
  </si>
  <si>
    <t>ENA</t>
  </si>
  <si>
    <t>ENA_HV_OFF</t>
  </si>
  <si>
    <t>ENA_HV_ON</t>
  </si>
  <si>
    <t>ENA_HV_ON_H</t>
  </si>
  <si>
    <t>ENA_OFF</t>
  </si>
  <si>
    <t>ENA_ON_SETUP</t>
  </si>
  <si>
    <t>HEP</t>
  </si>
  <si>
    <t>HEP_HV_OFF</t>
  </si>
  <si>
    <t>HEP_HV_ON</t>
  </si>
  <si>
    <t>HEP_OFF</t>
  </si>
  <si>
    <t>HEP_ON_SETUP</t>
  </si>
  <si>
    <t>MDM</t>
  </si>
  <si>
    <t>MDM_OFF</t>
  </si>
  <si>
    <t>MDM_ON_SETUP</t>
  </si>
  <si>
    <t>MDP</t>
  </si>
  <si>
    <t>MDP_ERR_DUMP</t>
  </si>
  <si>
    <t>dcsm-EF_MDP_ERR_DUMP</t>
  </si>
  <si>
    <t>MDP_ON_D</t>
  </si>
  <si>
    <t>MDP_OFF_D</t>
  </si>
  <si>
    <t>MEA</t>
  </si>
  <si>
    <t>MEA1_HV_OFF</t>
  </si>
  <si>
    <t>MEA1_HV_ON</t>
  </si>
  <si>
    <t>MEA1_HV_SCAN_OFF</t>
  </si>
  <si>
    <t>MEA1_OFF</t>
  </si>
  <si>
    <t>MEA1_ON_SETUP_SW</t>
  </si>
  <si>
    <t>MEA_HV_OFF</t>
  </si>
  <si>
    <t>MEA_HV_ON</t>
  </si>
  <si>
    <t>MEA_HV_ON_MOD</t>
  </si>
  <si>
    <t>dcsm-EF_MEA_HV_ON_modified</t>
  </si>
  <si>
    <t>MEA_HV_SCAN_OFF</t>
  </si>
  <si>
    <t>MEA_OFF</t>
  </si>
  <si>
    <t>MEA_ON_SETUP_MAG</t>
  </si>
  <si>
    <t>MEA_ON_SETUP_SW</t>
  </si>
  <si>
    <t>MGF</t>
  </si>
  <si>
    <t>MGF_OFF</t>
  </si>
  <si>
    <t>MGF_ON_SETUP</t>
  </si>
  <si>
    <t>dcsm-EF_MGF_ON</t>
  </si>
  <si>
    <t>MIA</t>
  </si>
  <si>
    <t>MIA_HV_OFF</t>
  </si>
  <si>
    <t>MIA_HV_ON</t>
  </si>
  <si>
    <t>MIA_HV_ON_MAG</t>
  </si>
  <si>
    <t>MIA_HV_ON_MAG_RC</t>
  </si>
  <si>
    <t>MIA_HV_ON_RC</t>
  </si>
  <si>
    <t>MIA_HV_ON_SW</t>
  </si>
  <si>
    <t>MIA_HV_ON_SW_RC</t>
  </si>
  <si>
    <t>MIA_OFF</t>
  </si>
  <si>
    <t>MIA_ON_SETUP</t>
  </si>
  <si>
    <t>MIA_ON_C</t>
  </si>
  <si>
    <t>dcsm-EF_MIA_ON_C</t>
  </si>
  <si>
    <t>MSA</t>
  </si>
  <si>
    <t>MSA_HV_OFF</t>
  </si>
  <si>
    <t>MSA_HV_OFF_VFB</t>
  </si>
  <si>
    <t>MSA_HV_ON_1</t>
  </si>
  <si>
    <t>dcsm-EF_MSA_HV_ON_1</t>
  </si>
  <si>
    <t>MSA_HV_ON_1_MFB_SF</t>
  </si>
  <si>
    <t>dcsm-EF_MSA_HV_ON_1_MFB_Safe</t>
  </si>
  <si>
    <t>MSA_HV_ON_VFB1</t>
  </si>
  <si>
    <t>dcsm-EF_MSA_HV_ON_1_VFB</t>
  </si>
  <si>
    <t>MSA_HV_ON_2</t>
  </si>
  <si>
    <t>dcsm-EF_MSA_HV_ON_2</t>
  </si>
  <si>
    <t>MSA_HV_ON_2_MFB_SF</t>
  </si>
  <si>
    <t>dcsm-EF_MSA_HV_ON_2_MFB_Safe</t>
  </si>
  <si>
    <t>MSA_HV_ON_VFB2</t>
  </si>
  <si>
    <t>dcsm-EF_MSA_HV_ON_2_VFB</t>
  </si>
  <si>
    <t>MSA_OFF</t>
  </si>
  <si>
    <t>MSA_ON_SETUP</t>
  </si>
  <si>
    <t>MSA_ON_SETUP_C</t>
  </si>
  <si>
    <t>dcsm-EF_MSA_ON_C</t>
  </si>
  <si>
    <t>MSA_SOFT_RESET</t>
  </si>
  <si>
    <t>dcsm-EF_MSA_SOFT_RESET</t>
  </si>
  <si>
    <t>MSA_SOFT_RESET2</t>
  </si>
  <si>
    <t>PME</t>
  </si>
  <si>
    <t>PME_OFF</t>
  </si>
  <si>
    <t>PME_ON</t>
  </si>
  <si>
    <t>PWI</t>
  </si>
  <si>
    <t>PWI_OFF</t>
  </si>
  <si>
    <t>PWI_ON</t>
  </si>
  <si>
    <t>dcsm-EF_PWI_ON</t>
  </si>
  <si>
    <t>PWI_ON_SETUP</t>
  </si>
  <si>
    <t>MACRO</t>
  </si>
  <si>
    <t>MC_ENA</t>
  </si>
  <si>
    <t>MDP_AP9_DUMP</t>
  </si>
  <si>
    <t>dcsm-MDP_AP09_LOG_DUMP</t>
  </si>
  <si>
    <t>MDP_ERR_LOG_DUMP</t>
  </si>
  <si>
    <t>MDP_HK_REPEINT_6</t>
  </si>
  <si>
    <t>dcsm-MDP_HK_REPINT_6</t>
  </si>
  <si>
    <t>MEA2_MEM_DMP</t>
  </si>
  <si>
    <t>MSASI</t>
  </si>
  <si>
    <t>MSASI_DARK_1</t>
  </si>
  <si>
    <t>MSASI_DARK_2</t>
  </si>
  <si>
    <t>TCFS</t>
  </si>
  <si>
    <t>TCSF_MSASI</t>
  </si>
  <si>
    <t>WAIT</t>
  </si>
  <si>
    <t>WAIT3600</t>
  </si>
  <si>
    <t>WAIT3500</t>
  </si>
  <si>
    <t>WAIT19357</t>
  </si>
  <si>
    <t>WAIT1800</t>
  </si>
  <si>
    <t>WAIT_SEC 1800</t>
  </si>
  <si>
    <t>WAIT10800</t>
  </si>
  <si>
    <t>WAIT_SEC 10800</t>
  </si>
  <si>
    <t>WAIT600</t>
  </si>
  <si>
    <t>WAIT_SEC 600</t>
  </si>
  <si>
    <t>MIA_ON_ASIC_LDET</t>
    <phoneticPr fontId="1"/>
  </si>
  <si>
    <t>dcsm-EF_MIA_ON_ASIC_LDET</t>
    <phoneticPr fontId="1"/>
  </si>
  <si>
    <t>仕様変更により使用しない</t>
    <rPh sb="0" eb="2">
      <t>シヨウ</t>
    </rPh>
    <rPh sb="2" eb="4">
      <t>ヘンコウ</t>
    </rPh>
    <rPh sb="7" eb="9">
      <t>シヨウ</t>
    </rPh>
    <phoneticPr fontId="1"/>
  </si>
  <si>
    <t>Listを最新にした、XDOR用コメントはプログラム改修により使用なし</t>
    <rPh sb="5" eb="7">
      <t>サイシン</t>
    </rPh>
    <rPh sb="15" eb="16">
      <t>ヨウ</t>
    </rPh>
    <rPh sb="26" eb="28">
      <t>カイシュウ</t>
    </rPh>
    <rPh sb="31" eb="33">
      <t>シヨウ</t>
    </rPh>
    <phoneticPr fontId="1"/>
  </si>
  <si>
    <t>ENA_HV_ON_CNT</t>
    <phoneticPr fontId="1"/>
  </si>
  <si>
    <t>dcsm-EF_ENA_HV_ON_CNT</t>
    <phoneticPr fontId="1"/>
  </si>
  <si>
    <t>main_start(XDOR) 改修により使用不可</t>
    <rPh sb="17" eb="19">
      <t>カイシュウ</t>
    </rPh>
    <rPh sb="22" eb="26">
      <t>シヨウフカ</t>
    </rPh>
    <phoneticPr fontId="1"/>
  </si>
  <si>
    <t>main_end(XDOR)改修により使用不可</t>
    <rPh sb="14" eb="16">
      <t>カイシュウ</t>
    </rPh>
    <rPh sb="19" eb="23">
      <t>シヨウフカ</t>
    </rPh>
    <phoneticPr fontId="1"/>
  </si>
  <si>
    <t>SI ON</t>
    <phoneticPr fontId="1"/>
  </si>
  <si>
    <t>List にENA HV ON追加、コメントの修正</t>
    <rPh sb="15" eb="17">
      <t>ツイカ</t>
    </rPh>
    <rPh sb="23" eb="25">
      <t>シュウセイ</t>
    </rPh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</si>
  <si>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20             
0019    # Change MOSIF R Heater Setting   
0020    # &lt;forMPO&gt;AJXF017C&lt;/forMPO&gt;     
0021    WAIT_SEC             42580             
0022    #
0023    # MMO Switch to Standby Mode (main) (300sec)
0024    # &lt;forMPO&gt;AJXF001A&lt;/forMPO&gt; 
0025    WAIT_SEC             360                   
0026    #
0027    # MMO Set HK rate to 64 second  (3sec)
0028    # &lt;forMPO&gt;AJXF005A&lt;/forMPO&gt; 
0029    WAIT_SEC              240                  
0030    #</t>
    <phoneticPr fontId="1"/>
  </si>
  <si>
    <t>0122    # ==========================================================================
0123    # 99. MMO Dormant Mode
0124    # ==========================================================================
0125    WAIT_SEC             240                   
0126    #
0127    # MMO Set HK rate to 1 second   (3sec)
0128    # &lt;forMPO&gt;AJXF004A&lt;/forMPO&gt;
0129    WAIT_SEC             120                 
0130    #
0131    # MMO Switch to Dormant Mode  (70sec)
0132    # &lt;forMPO&gt;AJXF002A&lt;/forMPO&gt;
0133    WAIT_SEC             300                   
0134    #
0135    # Return MOSIF heater setting   (14sec)
0136    # &lt;forMPO&gt;AJXF017B&lt;/forMPO&gt;                   
0133    WAIT_SEC             20                   
0135    # Return MOSIF R heater setting   (14sec)
0136    # &lt;forMPO&gt;AJXF017D&lt;/forMPO&gt;                   
0291    #############################################################################</t>
    <phoneticPr fontId="1"/>
  </si>
  <si>
    <t>MSA_TABLE_UPLOAD_CA</t>
    <phoneticPr fontId="1"/>
  </si>
  <si>
    <t>dcsm-MSA_OCL_UPLOAD_CA</t>
    <phoneticPr fontId="1"/>
  </si>
  <si>
    <t>MSA_TABLE_UPLOAD_C</t>
    <phoneticPr fontId="1"/>
  </si>
  <si>
    <t>dcsm-MSA_OCL_UPLOAD_C</t>
    <phoneticPr fontId="1"/>
  </si>
  <si>
    <t>List にMSA追加、コメントの修正</t>
    <rPh sb="9" eb="11">
      <t>ツイカ</t>
    </rPh>
    <rPh sb="17" eb="19">
      <t>シュウセイ</t>
    </rPh>
    <phoneticPr fontId="1"/>
  </si>
  <si>
    <t>MIA_ON_ASIC_LDET_LV30</t>
    <phoneticPr fontId="1"/>
  </si>
  <si>
    <t>dcsm-EF_MIA_ON_ASIC_LDET_LEVEL30</t>
    <phoneticPr fontId="1"/>
  </si>
  <si>
    <t>MIA_ON_ASIC_LDET_LV40</t>
    <phoneticPr fontId="1"/>
  </si>
  <si>
    <t>dcsm-EF_MIA_ON_ASIC_LDET_LEVEL40</t>
    <phoneticPr fontId="1"/>
  </si>
  <si>
    <t>List にMIA追加</t>
    <rPh sb="9" eb="11">
      <t>ツイカ</t>
    </rPh>
    <phoneticPr fontId="1"/>
  </si>
  <si>
    <t>BUS_CHG_SET</t>
    <phoneticPr fontId="1"/>
  </si>
  <si>
    <t>BUS_CHG_SET_2</t>
    <phoneticPr fontId="1"/>
  </si>
  <si>
    <t>dcsm-BUS_CHG_SET_v2</t>
    <phoneticPr fontId="1"/>
  </si>
  <si>
    <t>BUS_CHG_STOP_BAT-EXT_2</t>
    <phoneticPr fontId="1"/>
  </si>
  <si>
    <t>dcsm-BUS_CHG_STOP_BAT-EXT_v2</t>
    <phoneticPr fontId="1"/>
  </si>
  <si>
    <t>WAIT300</t>
    <phoneticPr fontId="1"/>
  </si>
  <si>
    <t>WAIT_SEC 300</t>
    <phoneticPr fontId="1"/>
  </si>
  <si>
    <t>WAIT6619</t>
    <phoneticPr fontId="1"/>
  </si>
  <si>
    <t>WAIT_SEC 6619</t>
    <phoneticPr fontId="1"/>
  </si>
  <si>
    <t>WAIT74936</t>
    <phoneticPr fontId="1"/>
  </si>
  <si>
    <t>WAIT_SEC 74936</t>
    <phoneticPr fontId="1"/>
  </si>
  <si>
    <t>WAIT40</t>
    <phoneticPr fontId="1"/>
  </si>
  <si>
    <t>WAIT_SEC 40</t>
    <phoneticPr fontId="1"/>
  </si>
  <si>
    <t>HK</t>
    <phoneticPr fontId="1"/>
  </si>
  <si>
    <t>HK_RATE64</t>
    <phoneticPr fontId="1"/>
  </si>
  <si>
    <t>AJXF005A</t>
    <phoneticPr fontId="1"/>
  </si>
  <si>
    <t>HK_RATE16</t>
    <phoneticPr fontId="1"/>
  </si>
  <si>
    <t>ADMS105E</t>
    <phoneticPr fontId="1"/>
  </si>
  <si>
    <t>&lt;forMPO&gt;ADMS105E,1,128&lt;/forMPO&gt;</t>
    <phoneticPr fontId="1"/>
  </si>
  <si>
    <t>BUS ON</t>
    <phoneticPr fontId="1"/>
  </si>
  <si>
    <t>BAT CHECK</t>
    <phoneticPr fontId="1"/>
  </si>
  <si>
    <t>0259    # ==========================================================================
0260    # @@. BAT CHECK
0261    # ==========================================================================
0262    #</t>
    <phoneticPr fontId="1"/>
  </si>
  <si>
    <t>BAT CHG</t>
    <phoneticPr fontId="1"/>
  </si>
  <si>
    <t>0259    # ==========================================================================
0260    # @@. BAT CHARGE
0261    # ==========================================================================
0262    #</t>
    <phoneticPr fontId="1"/>
  </si>
  <si>
    <t>WAIT</t>
    <phoneticPr fontId="1"/>
  </si>
  <si>
    <t>0280    # ==========================================================================
0281    #     WAIT 
0282    # ==========================================================================
0283    #</t>
    <phoneticPr fontId="1"/>
  </si>
  <si>
    <t>HK 16</t>
    <phoneticPr fontId="1"/>
  </si>
  <si>
    <t>0280    # ==========================================================================
0281    #      MMO Set HK rate to 16 second   (3sec)</t>
    <phoneticPr fontId="1"/>
  </si>
  <si>
    <t>HK 64</t>
    <phoneticPr fontId="1"/>
  </si>
  <si>
    <t>0280    # ==========================================================================
0281    #      MMO Set HK rate to 64 second   (3sec)</t>
    <phoneticPr fontId="1"/>
  </si>
  <si>
    <t>List にBAT,Hkrate追加、COMMENTにHkrate追加</t>
    <rPh sb="16" eb="18">
      <t>ツイカ</t>
    </rPh>
    <rPh sb="33" eb="35">
      <t>ツイカ</t>
    </rPh>
    <phoneticPr fontId="1"/>
  </si>
  <si>
    <t>CRCO_SI_READY</t>
    <phoneticPr fontId="1"/>
  </si>
  <si>
    <t>CRCO_CEL_MONI_OFF</t>
    <phoneticPr fontId="1"/>
  </si>
  <si>
    <t>CRCO_MDP_ON</t>
    <phoneticPr fontId="1"/>
  </si>
  <si>
    <t>SI CHECK</t>
    <phoneticPr fontId="1"/>
  </si>
  <si>
    <t>CRCO_PME_ON</t>
    <phoneticPr fontId="1"/>
  </si>
  <si>
    <t>CRCO_PWI</t>
    <phoneticPr fontId="1"/>
  </si>
  <si>
    <t>CRCO_MGF</t>
    <phoneticPr fontId="1"/>
  </si>
  <si>
    <t>CRCO_MASTWPT</t>
    <phoneticPr fontId="1"/>
  </si>
  <si>
    <t>CRCO_PME_OFF</t>
    <phoneticPr fontId="1"/>
  </si>
  <si>
    <t>CRCO_MDM</t>
    <phoneticPr fontId="1"/>
  </si>
  <si>
    <t>CRCO_ENA</t>
    <phoneticPr fontId="1"/>
  </si>
  <si>
    <t>CRCO_MEA</t>
    <phoneticPr fontId="1"/>
  </si>
  <si>
    <t>CRCO_MSA_C</t>
    <phoneticPr fontId="1"/>
  </si>
  <si>
    <t>CRCO_HEPE</t>
    <phoneticPr fontId="1"/>
  </si>
  <si>
    <t>CRCO_HEPI</t>
    <phoneticPr fontId="1"/>
  </si>
  <si>
    <t>CRCO_MSASI</t>
    <phoneticPr fontId="1"/>
  </si>
  <si>
    <t>CRCO_MDP_OFF</t>
    <phoneticPr fontId="1"/>
  </si>
  <si>
    <t>TL</t>
    <phoneticPr fontId="1"/>
  </si>
  <si>
    <t>TL_CHK</t>
    <phoneticPr fontId="1"/>
  </si>
  <si>
    <t>dcsm-TL_CHECK</t>
    <phoneticPr fontId="1"/>
  </si>
  <si>
    <t>#!HEAD: main2-CROUSE_OBS6_XDOR_001_M63 2021-07-01 01:18:36 478        45 MMO                  MAIN2               // Earth Fly-by                
0001  . # LET                  @ONERR=NEXT                   
0002  . # ==========================================================================
0003    #  &lt;startTime&gt;2021-07-06T08:00:00Z&lt;/startTime&gt;
0004    #  &lt;stopTime&gt;2021-07-15T10:00:00Z&lt;/stopTime&gt;
0005    #  &lt;&lt; XDOR:XDOR_BJXR_C%%%_CRCO_M&amp;&amp;&amp;&amp;&amp;&amp;_00001.BC &gt;&gt; 連続送信*****
0006    #  &lt;&lt; XOR:XOR__BJXR_C%%%_CRCO_M&amp;&amp;&amp;&amp;&amp;&amp;_00001.BC &gt;&gt; *****
0007    # ==========================================================================
0008    # ==========================================================================
0009  . #  EXEC_AT 2021-07-06 08:00:00
0010    # ◆◇◆◇◆◇◆◇◆◇◆◇◆◇◆◇◆◇◆◇◆◇◆◇◆◇◆◇◆◇◆◇◆◇◆◇◆
0015    # ==========================================================================
0016    # 0. MMO MOSIF Heater &amp;  Switch to Standby Mode
0017    # ==========================================================================
0018    #
0019    # Change MOSIF Heater Setting   (14sec)
0020    # &lt;forMPO&gt;AJXF017A&lt;/forMPO&gt;     
0021    WAIT_SEC             20             
0019    # Change MOSIF R Heater Setting   
0020    # &lt;forMPO&gt;AJXF017C&lt;/forMPO&gt;     
0021    WAIT_SEC             42580             
0022    #
0023    # MMO Switch to Standby Mode (main) (300sec)
0024    # &lt;forMPO&gt;AJXF001A&lt;/forMPO&gt; 
0025    WAIT_SEC             360                   
0026    #
0027    # MMO Set HK rate to 16 second  (3sec)
0028    # &lt;forMPO&gt;ADMS105E,1,128&lt;/forMPO&gt; 
0029    WAIT_SEC              240                              
0030    #</t>
    <phoneticPr fontId="1"/>
  </si>
  <si>
    <t>CRCO_MIA_D</t>
    <phoneticPr fontId="1"/>
  </si>
  <si>
    <t>dcsm-CRCO_MIA_CHECK_C_D</t>
    <phoneticPr fontId="1"/>
  </si>
  <si>
    <t>BUS_OFF_D_ROMENA</t>
    <phoneticPr fontId="1"/>
  </si>
  <si>
    <t>dcsm-EF_BUS_MONI_OFF_ROMUPL_ENA</t>
    <phoneticPr fontId="1"/>
  </si>
  <si>
    <t>BUS_SETUP_D_ROMDIS</t>
    <phoneticPr fontId="1"/>
  </si>
  <si>
    <t>dcsm-EF_BUS_MONI_ON_ROMUPL_DIS</t>
  </si>
  <si>
    <t>ENA_HV_ON_MASS_PECM4881</t>
    <phoneticPr fontId="1"/>
  </si>
  <si>
    <t>dcsm-EF_ENA_HV_ON_MASS_PECM4881</t>
    <phoneticPr fontId="1"/>
  </si>
  <si>
    <t>MSA_HV_ON_1_MFB_SF_C</t>
    <phoneticPr fontId="1"/>
  </si>
  <si>
    <t>dcsm-EF_MSA_HV_ON_1_MFB_Safe_C</t>
    <phoneticPr fontId="1"/>
  </si>
  <si>
    <t>MSA_ON_OCL</t>
    <phoneticPr fontId="1"/>
  </si>
  <si>
    <t>dcsm-EF_MSA_OCL_ON</t>
  </si>
  <si>
    <t>MSA_OFF_OCL</t>
    <phoneticPr fontId="1"/>
  </si>
  <si>
    <t>dcsm-EF_MSA_OCL_OFF</t>
  </si>
  <si>
    <t>MSA_HV_ON_OCL</t>
    <phoneticPr fontId="1"/>
  </si>
  <si>
    <t>dcsm-EF_MSA_OCL_HV_ON</t>
  </si>
  <si>
    <t>MSA_HV_OFF_OCL</t>
    <phoneticPr fontId="1"/>
  </si>
  <si>
    <t>dcsm-EF_MSA_OCL_HV_OFF</t>
  </si>
  <si>
    <t>MSA_HV_10KV</t>
    <phoneticPr fontId="1"/>
  </si>
  <si>
    <t>dcsm-EF_MSA_HV_ON_10kV</t>
  </si>
  <si>
    <t>MSA_HV_10KVTO11KV</t>
    <phoneticPr fontId="1"/>
  </si>
  <si>
    <t>dcsm-EF_MSA_HV_ON_10to11kV</t>
  </si>
  <si>
    <t>MSA_HV_11KV</t>
    <phoneticPr fontId="1"/>
  </si>
  <si>
    <t>dcsm-EF_MSA_HV_ON_11kV</t>
  </si>
  <si>
    <t>MSA_HV_8KVTO10KV</t>
    <phoneticPr fontId="1"/>
  </si>
  <si>
    <t>dcsm-EF_MSA_HV_ON_8to10kV</t>
  </si>
  <si>
    <t>PWI_ON_SETUP_MSB</t>
    <phoneticPr fontId="1"/>
  </si>
  <si>
    <t>dcsm-EF_PWI_ON_CRUISE_MSB3_rev</t>
  </si>
  <si>
    <t>PWI_ON_MEF</t>
    <phoneticPr fontId="1"/>
  </si>
  <si>
    <t>dcsm-EF_PWI_ON_MEF</t>
  </si>
  <si>
    <t>PWI_ON_NOISE</t>
    <phoneticPr fontId="1"/>
  </si>
  <si>
    <t>dcsm-EF_PWI_ON_SC_noise_chk</t>
    <phoneticPr fontId="1"/>
  </si>
  <si>
    <t>MEF</t>
    <phoneticPr fontId="1"/>
  </si>
  <si>
    <t>MEF_TURN_FREQ</t>
    <phoneticPr fontId="1"/>
  </si>
  <si>
    <t>dcsm-MEF_TURN_FREQ_CHK</t>
    <phoneticPr fontId="1"/>
  </si>
  <si>
    <t>MDP_EXT_MODE</t>
    <phoneticPr fontId="1"/>
  </si>
  <si>
    <t>dcsm-MDP_EXT_MODE</t>
  </si>
  <si>
    <t>MDP_EXT_MODE_STOP</t>
    <phoneticPr fontId="1"/>
  </si>
  <si>
    <t>dcsm-MDP_EXT_MODE_STOP</t>
  </si>
  <si>
    <t>WAIT_SEC 3600</t>
    <phoneticPr fontId="1"/>
  </si>
  <si>
    <t>WAIT1200</t>
    <phoneticPr fontId="1"/>
  </si>
  <si>
    <t>WAIT_SEC 1200</t>
    <phoneticPr fontId="1"/>
  </si>
  <si>
    <t>WAIT14400</t>
    <phoneticPr fontId="1"/>
  </si>
  <si>
    <t>WAIT_SEC 14400</t>
    <phoneticPr fontId="1"/>
  </si>
  <si>
    <t>dcsm-2300-00_XTRPA_CHECK_CRUISE</t>
  </si>
  <si>
    <t>XTRPA_CHECK</t>
    <phoneticPr fontId="1"/>
  </si>
  <si>
    <t>XTRPB_CHECK</t>
    <phoneticPr fontId="1"/>
  </si>
  <si>
    <t>dcsm-2300-01_XTBPB_CHECK_CRUISE</t>
    <phoneticPr fontId="1"/>
  </si>
  <si>
    <t>dcsm-2301-00_XSW_CHECK_CRUISE</t>
    <phoneticPr fontId="1"/>
  </si>
  <si>
    <t>XSW_CHECK</t>
    <phoneticPr fontId="1"/>
  </si>
  <si>
    <t>dcsm-3210-00_DR_CHECK_CRUISE</t>
    <phoneticPr fontId="1"/>
  </si>
  <si>
    <t>DR_CHECK</t>
    <phoneticPr fontId="1"/>
  </si>
  <si>
    <t>XTRP CHECK</t>
    <phoneticPr fontId="1"/>
  </si>
  <si>
    <t>XSW CHECK</t>
    <phoneticPr fontId="1"/>
  </si>
  <si>
    <t>DR CHECK</t>
    <phoneticPr fontId="1"/>
  </si>
  <si>
    <t>0259    # ==========================================================================
0260    # @@. XTRP CHECK
0261    # ==========================================================================
0262    #</t>
    <phoneticPr fontId="1"/>
  </si>
  <si>
    <t>0259    # ==========================================================================
0260    # @@. XSW CHECK
0261    # ==========================================================================
0262    #</t>
    <phoneticPr fontId="1"/>
  </si>
  <si>
    <t>0259    # ==========================================================================
0260    # @@. DR CHECK
0261    # ==========================================================================
0262    #</t>
    <phoneticPr fontId="1"/>
  </si>
  <si>
    <t>BUS_MMO_OFF</t>
    <phoneticPr fontId="1"/>
  </si>
  <si>
    <t>CRCO_BUS_MONI_ON_ROMDIS</t>
    <phoneticPr fontId="1"/>
  </si>
  <si>
    <t>dcsm-CRCO_BUS_MONI_ON_ROMUPL_DIS</t>
    <phoneticPr fontId="1"/>
  </si>
  <si>
    <t>BUS_MMO_OFF_ROMENA</t>
    <phoneticPr fontId="1"/>
  </si>
  <si>
    <t>dcsm-BUS_MMO_OFF_ROMUPL_ENA</t>
    <phoneticPr fontId="1"/>
  </si>
  <si>
    <t>PME ON</t>
    <phoneticPr fontId="1"/>
  </si>
  <si>
    <t>PWI ON NOISE CHECK</t>
    <phoneticPr fontId="1"/>
  </si>
  <si>
    <t>PWI OFF</t>
    <phoneticPr fontId="1"/>
  </si>
  <si>
    <t>PME OFF</t>
    <phoneticPr fontId="1"/>
  </si>
  <si>
    <t>ACS_CHECK</t>
    <phoneticPr fontId="1"/>
  </si>
  <si>
    <t>dcsm-4999-00_CHECKOUT1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</si>
</sst>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d\ mmm\ yy\ hh:mm:ss.000"/>
    <numFmt numFmtId="177" formatCode="yyyy/mm/dd\Thh:mm:ss"/>
    <numFmt numFmtId="178" formatCode="0_ "/>
    <numFmt numFmtId="179" formatCode="yyyy\-mm\-dd\Thh:mm:ss.000\Z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theme="1"/>
      <name val="Segoe UI"/>
      <family val="2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4" borderId="0" xfId="1" applyFill="1" applyAlignment="1">
      <alignment horizontal="center"/>
    </xf>
    <xf numFmtId="0" fontId="3" fillId="0" borderId="0" xfId="1" applyAlignment="1">
      <alignment horizontal="center"/>
    </xf>
    <xf numFmtId="176" fontId="4" fillId="5" borderId="2" xfId="1" applyNumberFormat="1" applyFont="1" applyFill="1" applyBorder="1" applyAlignment="1">
      <alignment horizontal="center"/>
    </xf>
    <xf numFmtId="0" fontId="3" fillId="0" borderId="0" xfId="1"/>
    <xf numFmtId="0" fontId="5" fillId="0" borderId="0" xfId="0" applyFont="1">
      <alignment vertical="center"/>
    </xf>
    <xf numFmtId="0" fontId="0" fillId="2" borderId="0" xfId="0" applyFill="1">
      <alignment vertical="center"/>
    </xf>
    <xf numFmtId="177" fontId="0" fillId="0" borderId="0" xfId="0" applyNumberFormat="1">
      <alignment vertical="center"/>
    </xf>
    <xf numFmtId="0" fontId="0" fillId="6" borderId="1" xfId="0" applyFill="1" applyBorder="1">
      <alignment vertical="center"/>
    </xf>
    <xf numFmtId="0" fontId="0" fillId="3" borderId="0" xfId="0" applyFill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7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21" fontId="0" fillId="0" borderId="1" xfId="0" applyNumberFormat="1" applyBorder="1">
      <alignment vertical="center"/>
    </xf>
    <xf numFmtId="0" fontId="0" fillId="0" borderId="4" xfId="0" applyBorder="1">
      <alignment vertical="center"/>
    </xf>
    <xf numFmtId="0" fontId="7" fillId="0" borderId="4" xfId="0" applyFont="1" applyBorder="1">
      <alignment vertical="center"/>
    </xf>
    <xf numFmtId="0" fontId="2" fillId="0" borderId="4" xfId="0" applyFont="1" applyBorder="1">
      <alignment vertical="center"/>
    </xf>
    <xf numFmtId="177" fontId="0" fillId="7" borderId="1" xfId="0" applyNumberFormat="1" applyFill="1" applyBorder="1">
      <alignment vertical="center"/>
    </xf>
    <xf numFmtId="0" fontId="0" fillId="7" borderId="5" xfId="0" applyFill="1" applyBorder="1" applyAlignment="1">
      <alignment horizontal="center" vertical="center"/>
    </xf>
    <xf numFmtId="0" fontId="2" fillId="7" borderId="1" xfId="0" applyFont="1" applyFill="1" applyBorder="1">
      <alignment vertical="center"/>
    </xf>
    <xf numFmtId="178" fontId="8" fillId="8" borderId="1" xfId="0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7" fillId="0" borderId="1" xfId="0" applyFont="1" applyBorder="1">
      <alignment vertical="center"/>
    </xf>
    <xf numFmtId="0" fontId="0" fillId="0" borderId="11" xfId="0" applyBorder="1">
      <alignment vertical="center"/>
    </xf>
    <xf numFmtId="179" fontId="3" fillId="0" borderId="0" xfId="1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176" fontId="4" fillId="5" borderId="7" xfId="1" applyNumberFormat="1" applyFont="1" applyFill="1" applyBorder="1" applyAlignment="1">
      <alignment horizontal="center"/>
    </xf>
    <xf numFmtId="0" fontId="3" fillId="0" borderId="12" xfId="1" applyBorder="1" applyAlignment="1">
      <alignment horizontal="center"/>
    </xf>
    <xf numFmtId="0" fontId="0" fillId="0" borderId="13" xfId="0" applyBorder="1">
      <alignment vertical="center"/>
    </xf>
    <xf numFmtId="177" fontId="6" fillId="0" borderId="0" xfId="0" applyNumberFormat="1" applyFont="1" applyAlignment="1">
      <alignment horizontal="center" vertical="center"/>
    </xf>
    <xf numFmtId="177" fontId="6" fillId="9" borderId="1" xfId="0" applyNumberFormat="1" applyFont="1" applyFill="1" applyBorder="1" applyAlignment="1">
      <alignment horizontal="center" vertical="center"/>
    </xf>
    <xf numFmtId="177" fontId="8" fillId="9" borderId="1" xfId="1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7" fontId="14" fillId="10" borderId="1" xfId="0" applyNumberFormat="1" applyFont="1" applyFill="1" applyBorder="1">
      <alignment vertical="center"/>
    </xf>
    <xf numFmtId="177" fontId="0" fillId="10" borderId="1" xfId="0" applyNumberFormat="1" applyFill="1" applyBorder="1">
      <alignment vertical="center"/>
    </xf>
    <xf numFmtId="176" fontId="4" fillId="0" borderId="0" xfId="1" applyNumberFormat="1" applyFont="1" applyAlignment="1">
      <alignment horizontal="center"/>
    </xf>
    <xf numFmtId="0" fontId="0" fillId="2" borderId="1" xfId="0" applyFill="1" applyBorder="1">
      <alignment vertical="center"/>
    </xf>
    <xf numFmtId="0" fontId="0" fillId="11" borderId="0" xfId="0" applyFill="1" applyAlignment="1">
      <alignment vertical="center" wrapText="1"/>
    </xf>
    <xf numFmtId="0" fontId="15" fillId="11" borderId="0" xfId="0" applyFont="1" applyFill="1" applyAlignment="1">
      <alignment vertical="center" wrapText="1"/>
    </xf>
    <xf numFmtId="0" fontId="0" fillId="12" borderId="1" xfId="0" applyFill="1" applyBorder="1">
      <alignment vertical="center"/>
    </xf>
    <xf numFmtId="177" fontId="0" fillId="0" borderId="10" xfId="0" applyNumberFormat="1" applyBorder="1">
      <alignment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3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12" borderId="0" xfId="0" applyFill="1">
      <alignment vertical="center"/>
    </xf>
    <xf numFmtId="0" fontId="0" fillId="5" borderId="1" xfId="0" applyFill="1" applyBorder="1">
      <alignment vertical="center"/>
    </xf>
    <xf numFmtId="0" fontId="2" fillId="5" borderId="1" xfId="0" applyFont="1" applyFill="1" applyBorder="1">
      <alignment vertical="center"/>
    </xf>
    <xf numFmtId="0" fontId="0" fillId="5" borderId="0" xfId="0" applyFill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45720</xdr:rowOff>
        </xdr:from>
        <xdr:to>
          <xdr:col>4</xdr:col>
          <xdr:colOff>0</xdr:colOff>
          <xdr:row>4</xdr:row>
          <xdr:rowOff>7620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観測作成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678180</xdr:colOff>
          <xdr:row>5</xdr:row>
          <xdr:rowOff>0</xdr:rowOff>
        </xdr:from>
        <xdr:to>
          <xdr:col>3</xdr:col>
          <xdr:colOff>678180</xdr:colOff>
          <xdr:row>6</xdr:row>
          <xdr:rowOff>198120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時刻反映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</xdr:row>
          <xdr:rowOff>0</xdr:rowOff>
        </xdr:from>
        <xdr:to>
          <xdr:col>3</xdr:col>
          <xdr:colOff>678180</xdr:colOff>
          <xdr:row>12</xdr:row>
          <xdr:rowOff>198120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コマンド計画作成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4"/>
  <sheetViews>
    <sheetView workbookViewId="0">
      <selection activeCell="B45" sqref="B45"/>
    </sheetView>
  </sheetViews>
  <sheetFormatPr defaultRowHeight="18" x14ac:dyDescent="0.45"/>
  <cols>
    <col min="1" max="1" width="4.69921875" bestFit="1" customWidth="1"/>
    <col min="2" max="2" width="61.3984375" customWidth="1"/>
    <col min="3" max="3" width="58.8984375" customWidth="1"/>
  </cols>
  <sheetData>
    <row r="1" spans="1:4" x14ac:dyDescent="0.45">
      <c r="A1" s="44" t="s">
        <v>19</v>
      </c>
      <c r="B1" s="44" t="s">
        <v>142</v>
      </c>
      <c r="C1" s="44" t="s">
        <v>143</v>
      </c>
      <c r="D1" s="44" t="s">
        <v>144</v>
      </c>
    </row>
    <row r="2" spans="1:4" x14ac:dyDescent="0.45">
      <c r="A2" s="2"/>
      <c r="B2" s="2"/>
      <c r="C2" s="2"/>
      <c r="D2" s="2"/>
    </row>
    <row r="3" spans="1:4" x14ac:dyDescent="0.45">
      <c r="A3" s="2"/>
      <c r="B3" s="3"/>
      <c r="C3" s="2"/>
      <c r="D3" s="2"/>
    </row>
    <row r="4" spans="1:4" x14ac:dyDescent="0.45">
      <c r="A4" s="2"/>
      <c r="B4" s="2"/>
      <c r="C4" s="2"/>
      <c r="D4" s="2"/>
    </row>
    <row r="5" spans="1:4" x14ac:dyDescent="0.45">
      <c r="A5" s="2"/>
      <c r="B5" s="2"/>
      <c r="C5" s="2"/>
      <c r="D5" s="2"/>
    </row>
    <row r="6" spans="1:4" x14ac:dyDescent="0.45">
      <c r="A6" s="2"/>
      <c r="B6" s="2"/>
      <c r="C6" s="2"/>
      <c r="D6" s="2"/>
    </row>
    <row r="7" spans="1:4" x14ac:dyDescent="0.45">
      <c r="A7" s="2"/>
      <c r="B7" s="2"/>
      <c r="C7" s="2"/>
      <c r="D7" s="2"/>
    </row>
    <row r="8" spans="1:4" x14ac:dyDescent="0.45">
      <c r="A8" s="2"/>
      <c r="B8" s="2"/>
      <c r="C8" s="2"/>
      <c r="D8" s="2"/>
    </row>
    <row r="9" spans="1:4" x14ac:dyDescent="0.45">
      <c r="A9" s="2"/>
      <c r="B9" s="2"/>
      <c r="C9" s="2"/>
      <c r="D9" s="2"/>
    </row>
    <row r="10" spans="1:4" x14ac:dyDescent="0.45">
      <c r="A10" s="2"/>
      <c r="B10" s="2"/>
      <c r="C10" s="2"/>
      <c r="D10" s="2"/>
    </row>
    <row r="11" spans="1:4" x14ac:dyDescent="0.45">
      <c r="A11" s="2"/>
      <c r="B11" s="2"/>
      <c r="C11" s="2"/>
      <c r="D11" s="2"/>
    </row>
    <row r="12" spans="1:4" x14ac:dyDescent="0.45">
      <c r="A12" s="2"/>
      <c r="B12" s="2"/>
      <c r="C12" s="2"/>
      <c r="D12" s="2"/>
    </row>
    <row r="13" spans="1:4" x14ac:dyDescent="0.45">
      <c r="A13" s="2"/>
      <c r="B13" s="2"/>
      <c r="C13" s="2"/>
      <c r="D13" s="2"/>
    </row>
    <row r="14" spans="1:4" x14ac:dyDescent="0.45">
      <c r="A14" s="2"/>
      <c r="B14" s="2"/>
      <c r="C14" s="2"/>
      <c r="D14" s="2"/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tabColor rgb="FFFFFF00"/>
  </sheetPr>
  <dimension ref="B1:I1442"/>
  <sheetViews>
    <sheetView workbookViewId="0">
      <pane ySplit="3" topLeftCell="A4" activePane="bottomLeft" state="frozen"/>
      <selection pane="bottomLeft" activeCell="D1" sqref="D1"/>
    </sheetView>
  </sheetViews>
  <sheetFormatPr defaultColWidth="9.09765625" defaultRowHeight="18" x14ac:dyDescent="0.45"/>
  <cols>
    <col min="1" max="1" width="9.09765625" style="5"/>
    <col min="2" max="2" width="6.09765625" style="5" bestFit="1" customWidth="1"/>
    <col min="3" max="3" width="21.8984375" style="5" bestFit="1" customWidth="1"/>
    <col min="4" max="4" width="20.69921875" style="5" customWidth="1"/>
    <col min="5" max="5" width="10.8984375" style="5" bestFit="1" customWidth="1"/>
    <col min="6" max="6" width="9.09765625" style="5"/>
    <col min="7" max="7" width="8.8984375" style="7" customWidth="1"/>
    <col min="8" max="8" width="26.09765625" style="7" bestFit="1" customWidth="1"/>
    <col min="9" max="9" width="9.09765625" style="5"/>
    <col min="10" max="10" width="20.69921875" style="5" bestFit="1" customWidth="1"/>
    <col min="11" max="16384" width="9.09765625" style="5"/>
  </cols>
  <sheetData>
    <row r="1" spans="2:9" ht="18.600000000000001" thickBot="1" x14ac:dyDescent="0.5">
      <c r="C1" s="5" t="s">
        <v>146</v>
      </c>
      <c r="D1" s="6">
        <v>45236.673611111109</v>
      </c>
    </row>
    <row r="2" spans="2:9" x14ac:dyDescent="0.45">
      <c r="C2" s="5" t="s">
        <v>147</v>
      </c>
      <c r="D2" s="6">
        <v>45237.333333333336</v>
      </c>
    </row>
    <row r="3" spans="2:9" ht="18.600000000000001" thickBot="1" x14ac:dyDescent="0.5">
      <c r="B3" s="4" t="s">
        <v>26</v>
      </c>
      <c r="C3" s="4"/>
      <c r="D3" s="4" t="s">
        <v>27</v>
      </c>
      <c r="E3" s="4" t="s">
        <v>28</v>
      </c>
    </row>
    <row r="4" spans="2:9" ht="18.600000000000001" thickBot="1" x14ac:dyDescent="0.5">
      <c r="B4" s="45"/>
      <c r="C4" s="46"/>
      <c r="D4" s="6"/>
      <c r="E4" s="48"/>
    </row>
    <row r="5" spans="2:9" ht="18.600000000000001" thickBot="1" x14ac:dyDescent="0.5">
      <c r="B5" s="45" t="s">
        <v>29</v>
      </c>
      <c r="C5" s="46" t="s">
        <v>148</v>
      </c>
      <c r="D5" s="6">
        <v>44476.270833333336</v>
      </c>
      <c r="E5" s="48">
        <v>1200</v>
      </c>
      <c r="F5" s="7"/>
      <c r="G5" s="5"/>
      <c r="H5" s="5"/>
      <c r="I5" s="60"/>
    </row>
    <row r="6" spans="2:9" ht="18.600000000000001" thickBot="1" x14ac:dyDescent="0.5">
      <c r="B6" s="45" t="s">
        <v>29</v>
      </c>
      <c r="C6" s="46" t="s">
        <v>149</v>
      </c>
      <c r="D6" s="6">
        <v>44477.185300925928</v>
      </c>
      <c r="E6" s="48">
        <v>1200</v>
      </c>
      <c r="F6" s="7"/>
      <c r="G6" s="5"/>
      <c r="H6" s="36"/>
      <c r="I6" s="7"/>
    </row>
    <row r="7" spans="2:9" ht="18.600000000000001" thickBot="1" x14ac:dyDescent="0.5">
      <c r="B7" s="45" t="s">
        <v>29</v>
      </c>
      <c r="C7" s="46" t="s">
        <v>150</v>
      </c>
      <c r="D7" s="6">
        <v>44477.698773148149</v>
      </c>
      <c r="E7" s="48">
        <v>1200</v>
      </c>
      <c r="F7" s="7"/>
      <c r="G7" s="5"/>
      <c r="H7" s="36"/>
      <c r="I7" s="7"/>
    </row>
    <row r="8" spans="2:9" ht="18.600000000000001" thickBot="1" x14ac:dyDescent="0.5">
      <c r="B8" s="45"/>
      <c r="C8" s="46"/>
      <c r="D8" s="6"/>
      <c r="E8" s="48"/>
      <c r="F8" s="7"/>
      <c r="G8" s="5"/>
      <c r="H8" s="36"/>
      <c r="I8" s="7"/>
    </row>
    <row r="9" spans="2:9" ht="18.600000000000001" thickBot="1" x14ac:dyDescent="0.5">
      <c r="B9" s="45"/>
      <c r="C9" s="46"/>
      <c r="D9" s="6"/>
      <c r="E9" s="48"/>
      <c r="F9" s="7"/>
      <c r="G9" s="5"/>
      <c r="H9" s="36"/>
      <c r="I9" s="7"/>
    </row>
    <row r="10" spans="2:9" ht="18.600000000000001" thickBot="1" x14ac:dyDescent="0.5">
      <c r="B10" s="45"/>
      <c r="C10" s="46"/>
      <c r="D10" s="6"/>
      <c r="E10" s="48"/>
      <c r="F10" s="7"/>
      <c r="G10" s="5"/>
      <c r="H10" s="5"/>
      <c r="I10" s="7"/>
    </row>
    <row r="11" spans="2:9" ht="18.600000000000001" thickBot="1" x14ac:dyDescent="0.5">
      <c r="B11" s="45"/>
      <c r="C11" s="46"/>
      <c r="D11" s="6"/>
      <c r="E11" s="48"/>
      <c r="F11" s="7"/>
      <c r="G11" s="5"/>
      <c r="H11" s="5"/>
      <c r="I11" s="7"/>
    </row>
    <row r="12" spans="2:9" ht="18.600000000000001" thickBot="1" x14ac:dyDescent="0.5">
      <c r="B12" s="45"/>
      <c r="C12" s="46"/>
      <c r="D12" s="47"/>
      <c r="E12" s="48"/>
      <c r="F12" s="7"/>
      <c r="G12" s="5"/>
      <c r="H12" s="5"/>
      <c r="I12" s="7"/>
    </row>
    <row r="13" spans="2:9" ht="18.600000000000001" thickBot="1" x14ac:dyDescent="0.5">
      <c r="B13" s="45"/>
      <c r="C13" s="46"/>
      <c r="D13" s="47"/>
      <c r="E13" s="48"/>
      <c r="F13" s="7"/>
      <c r="G13" s="5"/>
      <c r="H13" s="5"/>
      <c r="I13" s="7"/>
    </row>
    <row r="14" spans="2:9" ht="18.600000000000001" thickBot="1" x14ac:dyDescent="0.5">
      <c r="B14" s="45"/>
      <c r="C14" s="46"/>
      <c r="D14" s="47"/>
      <c r="E14" s="48"/>
      <c r="F14" s="7"/>
      <c r="G14" s="5"/>
      <c r="H14" s="5"/>
      <c r="I14" s="7"/>
    </row>
    <row r="15" spans="2:9" ht="18.600000000000001" thickBot="1" x14ac:dyDescent="0.5">
      <c r="B15" s="45"/>
      <c r="C15" s="46"/>
      <c r="D15" s="47"/>
      <c r="E15" s="48"/>
      <c r="F15" s="7"/>
      <c r="G15" s="5"/>
      <c r="H15" s="5"/>
      <c r="I15" s="7"/>
    </row>
    <row r="16" spans="2:9" ht="18.600000000000001" thickBot="1" x14ac:dyDescent="0.5">
      <c r="B16" s="45"/>
      <c r="C16" s="46"/>
      <c r="D16" s="47"/>
      <c r="E16" s="48"/>
      <c r="F16" s="7"/>
      <c r="G16" s="5"/>
      <c r="H16" s="5"/>
      <c r="I16" s="7"/>
    </row>
    <row r="17" spans="2:9" ht="18.600000000000001" thickBot="1" x14ac:dyDescent="0.5">
      <c r="B17" s="45"/>
      <c r="C17" s="46"/>
      <c r="D17" s="47"/>
      <c r="E17" s="48"/>
      <c r="F17" s="7"/>
      <c r="G17" s="5"/>
      <c r="H17" s="5"/>
      <c r="I17" s="7"/>
    </row>
    <row r="18" spans="2:9" ht="18.600000000000001" thickBot="1" x14ac:dyDescent="0.5">
      <c r="B18" s="45"/>
      <c r="C18" s="46"/>
      <c r="D18" s="47"/>
      <c r="E18" s="48"/>
      <c r="F18" s="7"/>
      <c r="G18" s="5"/>
      <c r="H18" s="5"/>
      <c r="I18" s="7"/>
    </row>
    <row r="19" spans="2:9" x14ac:dyDescent="0.45">
      <c r="G19" s="5"/>
      <c r="H19" s="5"/>
    </row>
    <row r="20" spans="2:9" x14ac:dyDescent="0.45">
      <c r="G20" s="5"/>
      <c r="H20" s="5"/>
    </row>
    <row r="21" spans="2:9" x14ac:dyDescent="0.45">
      <c r="G21" s="5"/>
      <c r="H21" s="5"/>
    </row>
    <row r="22" spans="2:9" x14ac:dyDescent="0.45">
      <c r="G22" s="5"/>
      <c r="H22" s="5"/>
    </row>
    <row r="23" spans="2:9" x14ac:dyDescent="0.45">
      <c r="G23" s="5"/>
      <c r="H23" s="5"/>
    </row>
    <row r="24" spans="2:9" x14ac:dyDescent="0.45">
      <c r="G24" s="5"/>
      <c r="H24" s="5"/>
    </row>
    <row r="25" spans="2:9" x14ac:dyDescent="0.45">
      <c r="G25" s="5"/>
      <c r="H25" s="5"/>
    </row>
    <row r="26" spans="2:9" x14ac:dyDescent="0.45">
      <c r="G26" s="5"/>
      <c r="H26" s="5"/>
    </row>
    <row r="27" spans="2:9" x14ac:dyDescent="0.45">
      <c r="G27" s="5"/>
      <c r="H27" s="5"/>
    </row>
    <row r="28" spans="2:9" x14ac:dyDescent="0.45">
      <c r="G28" s="5"/>
      <c r="H28" s="5"/>
    </row>
    <row r="29" spans="2:9" x14ac:dyDescent="0.45">
      <c r="G29" s="5"/>
      <c r="H29" s="5"/>
    </row>
    <row r="30" spans="2:9" x14ac:dyDescent="0.45">
      <c r="G30" s="5"/>
      <c r="H30" s="5"/>
    </row>
    <row r="31" spans="2:9" x14ac:dyDescent="0.45">
      <c r="G31" s="5"/>
      <c r="H31" s="5"/>
    </row>
    <row r="32" spans="2:9" x14ac:dyDescent="0.45">
      <c r="G32" s="5"/>
      <c r="H32" s="5"/>
    </row>
    <row r="33" s="5" customFormat="1" x14ac:dyDescent="0.45"/>
    <row r="34" s="5" customFormat="1" x14ac:dyDescent="0.45"/>
    <row r="35" s="5" customFormat="1" x14ac:dyDescent="0.45"/>
    <row r="36" s="5" customFormat="1" x14ac:dyDescent="0.45"/>
    <row r="37" s="5" customFormat="1" x14ac:dyDescent="0.45"/>
    <row r="38" s="5" customFormat="1" x14ac:dyDescent="0.45"/>
    <row r="39" s="5" customFormat="1" x14ac:dyDescent="0.45"/>
    <row r="40" s="5" customFormat="1" x14ac:dyDescent="0.45"/>
    <row r="41" s="5" customFormat="1" x14ac:dyDescent="0.45"/>
    <row r="42" s="5" customFormat="1" x14ac:dyDescent="0.45"/>
    <row r="43" s="5" customFormat="1" x14ac:dyDescent="0.45"/>
    <row r="44" s="5" customFormat="1" x14ac:dyDescent="0.45"/>
    <row r="45" s="5" customFormat="1" x14ac:dyDescent="0.45"/>
    <row r="46" s="5" customFormat="1" x14ac:dyDescent="0.45"/>
    <row r="47" s="5" customFormat="1" x14ac:dyDescent="0.45"/>
    <row r="48" s="5" customFormat="1" x14ac:dyDescent="0.45"/>
    <row r="49" s="5" customFormat="1" x14ac:dyDescent="0.45"/>
    <row r="50" s="5" customFormat="1" x14ac:dyDescent="0.45"/>
    <row r="51" s="5" customFormat="1" x14ac:dyDescent="0.45"/>
    <row r="52" s="5" customFormat="1" x14ac:dyDescent="0.45"/>
    <row r="53" s="5" customFormat="1" x14ac:dyDescent="0.45"/>
    <row r="54" s="5" customFormat="1" x14ac:dyDescent="0.45"/>
    <row r="55" s="5" customFormat="1" x14ac:dyDescent="0.45"/>
    <row r="56" s="5" customFormat="1" x14ac:dyDescent="0.45"/>
    <row r="57" s="5" customFormat="1" x14ac:dyDescent="0.45"/>
    <row r="58" s="5" customFormat="1" x14ac:dyDescent="0.45"/>
    <row r="59" s="5" customFormat="1" x14ac:dyDescent="0.45"/>
    <row r="60" s="5" customFormat="1" x14ac:dyDescent="0.45"/>
    <row r="61" s="5" customFormat="1" x14ac:dyDescent="0.45"/>
    <row r="62" s="5" customFormat="1" x14ac:dyDescent="0.45"/>
    <row r="63" s="5" customFormat="1" x14ac:dyDescent="0.45"/>
    <row r="64" s="5" customFormat="1" x14ac:dyDescent="0.45"/>
    <row r="65" s="5" customFormat="1" x14ac:dyDescent="0.45"/>
    <row r="66" s="5" customFormat="1" x14ac:dyDescent="0.45"/>
    <row r="67" s="5" customFormat="1" x14ac:dyDescent="0.45"/>
    <row r="68" s="5" customFormat="1" x14ac:dyDescent="0.45"/>
    <row r="69" s="5" customFormat="1" x14ac:dyDescent="0.45"/>
    <row r="70" s="5" customFormat="1" x14ac:dyDescent="0.45"/>
    <row r="71" s="5" customFormat="1" x14ac:dyDescent="0.45"/>
    <row r="72" s="5" customFormat="1" x14ac:dyDescent="0.45"/>
    <row r="73" s="5" customFormat="1" x14ac:dyDescent="0.45"/>
    <row r="74" s="5" customFormat="1" x14ac:dyDescent="0.45"/>
    <row r="75" s="5" customFormat="1" x14ac:dyDescent="0.45"/>
    <row r="76" s="5" customFormat="1" x14ac:dyDescent="0.45"/>
    <row r="77" s="5" customFormat="1" x14ac:dyDescent="0.45"/>
    <row r="78" s="5" customFormat="1" x14ac:dyDescent="0.45"/>
    <row r="79" s="5" customFormat="1" x14ac:dyDescent="0.45"/>
    <row r="80" s="5" customFormat="1" x14ac:dyDescent="0.45"/>
    <row r="81" s="5" customFormat="1" x14ac:dyDescent="0.45"/>
    <row r="82" s="5" customFormat="1" x14ac:dyDescent="0.45"/>
    <row r="83" s="5" customFormat="1" x14ac:dyDescent="0.45"/>
    <row r="84" s="5" customFormat="1" x14ac:dyDescent="0.45"/>
    <row r="85" s="5" customFormat="1" x14ac:dyDescent="0.45"/>
    <row r="86" s="5" customFormat="1" x14ac:dyDescent="0.45"/>
    <row r="87" s="5" customFormat="1" x14ac:dyDescent="0.45"/>
    <row r="88" s="5" customFormat="1" x14ac:dyDescent="0.45"/>
    <row r="89" s="5" customFormat="1" x14ac:dyDescent="0.45"/>
    <row r="90" s="5" customFormat="1" x14ac:dyDescent="0.45"/>
    <row r="91" s="5" customFormat="1" x14ac:dyDescent="0.45"/>
    <row r="92" s="5" customFormat="1" x14ac:dyDescent="0.45"/>
    <row r="93" s="5" customFormat="1" x14ac:dyDescent="0.45"/>
    <row r="94" s="5" customFormat="1" x14ac:dyDescent="0.45"/>
    <row r="95" s="5" customFormat="1" x14ac:dyDescent="0.45"/>
    <row r="96" s="5" customFormat="1" x14ac:dyDescent="0.45"/>
    <row r="97" s="5" customFormat="1" x14ac:dyDescent="0.45"/>
    <row r="98" s="5" customFormat="1" x14ac:dyDescent="0.45"/>
    <row r="99" s="5" customFormat="1" x14ac:dyDescent="0.45"/>
    <row r="100" s="5" customFormat="1" x14ac:dyDescent="0.45"/>
    <row r="101" s="5" customFormat="1" x14ac:dyDescent="0.45"/>
    <row r="102" s="5" customFormat="1" x14ac:dyDescent="0.45"/>
    <row r="103" s="5" customFormat="1" x14ac:dyDescent="0.45"/>
    <row r="104" s="5" customFormat="1" x14ac:dyDescent="0.45"/>
    <row r="105" s="5" customFormat="1" x14ac:dyDescent="0.45"/>
    <row r="106" s="5" customFormat="1" x14ac:dyDescent="0.45"/>
    <row r="107" s="5" customFormat="1" x14ac:dyDescent="0.45"/>
    <row r="108" s="5" customFormat="1" x14ac:dyDescent="0.45"/>
    <row r="109" s="5" customFormat="1" x14ac:dyDescent="0.45"/>
    <row r="110" s="5" customFormat="1" x14ac:dyDescent="0.45"/>
    <row r="111" s="5" customFormat="1" x14ac:dyDescent="0.45"/>
    <row r="112" s="5" customFormat="1" x14ac:dyDescent="0.45"/>
    <row r="113" s="5" customFormat="1" x14ac:dyDescent="0.45"/>
    <row r="114" s="5" customFormat="1" x14ac:dyDescent="0.45"/>
    <row r="115" s="5" customFormat="1" x14ac:dyDescent="0.45"/>
    <row r="116" s="5" customFormat="1" x14ac:dyDescent="0.45"/>
    <row r="117" s="5" customFormat="1" x14ac:dyDescent="0.45"/>
    <row r="118" s="5" customFormat="1" x14ac:dyDescent="0.45"/>
    <row r="119" s="5" customFormat="1" x14ac:dyDescent="0.45"/>
    <row r="120" s="5" customFormat="1" x14ac:dyDescent="0.45"/>
    <row r="121" s="5" customFormat="1" x14ac:dyDescent="0.45"/>
    <row r="122" s="5" customFormat="1" x14ac:dyDescent="0.45"/>
    <row r="123" s="5" customFormat="1" x14ac:dyDescent="0.45"/>
    <row r="124" s="5" customFormat="1" x14ac:dyDescent="0.45"/>
    <row r="125" s="5" customFormat="1" x14ac:dyDescent="0.45"/>
    <row r="126" s="5" customFormat="1" x14ac:dyDescent="0.45"/>
    <row r="127" s="5" customFormat="1" x14ac:dyDescent="0.45"/>
    <row r="128" s="5" customFormat="1" x14ac:dyDescent="0.45"/>
    <row r="129" s="5" customFormat="1" x14ac:dyDescent="0.45"/>
    <row r="130" s="5" customFormat="1" x14ac:dyDescent="0.45"/>
    <row r="131" s="5" customFormat="1" x14ac:dyDescent="0.45"/>
    <row r="132" s="5" customFormat="1" x14ac:dyDescent="0.45"/>
    <row r="133" s="5" customFormat="1" x14ac:dyDescent="0.45"/>
    <row r="134" s="5" customFormat="1" x14ac:dyDescent="0.45"/>
    <row r="135" s="5" customFormat="1" x14ac:dyDescent="0.45"/>
    <row r="136" s="5" customFormat="1" x14ac:dyDescent="0.45"/>
    <row r="137" s="5" customFormat="1" x14ac:dyDescent="0.45"/>
    <row r="138" s="5" customFormat="1" x14ac:dyDescent="0.45"/>
    <row r="139" s="5" customFormat="1" x14ac:dyDescent="0.45"/>
    <row r="140" s="5" customFormat="1" x14ac:dyDescent="0.45"/>
    <row r="141" s="5" customFormat="1" x14ac:dyDescent="0.45"/>
    <row r="142" s="5" customFormat="1" x14ac:dyDescent="0.45"/>
    <row r="143" s="5" customFormat="1" x14ac:dyDescent="0.45"/>
    <row r="144" s="5" customFormat="1" x14ac:dyDescent="0.45"/>
    <row r="145" s="5" customFormat="1" x14ac:dyDescent="0.45"/>
    <row r="146" s="5" customFormat="1" x14ac:dyDescent="0.45"/>
    <row r="147" s="5" customFormat="1" x14ac:dyDescent="0.45"/>
    <row r="148" s="5" customFormat="1" x14ac:dyDescent="0.45"/>
    <row r="149" s="5" customFormat="1" x14ac:dyDescent="0.45"/>
    <row r="150" s="5" customFormat="1" x14ac:dyDescent="0.45"/>
    <row r="151" s="5" customFormat="1" x14ac:dyDescent="0.45"/>
    <row r="152" s="5" customFormat="1" x14ac:dyDescent="0.45"/>
    <row r="153" s="5" customFormat="1" x14ac:dyDescent="0.45"/>
    <row r="154" s="5" customFormat="1" x14ac:dyDescent="0.45"/>
    <row r="155" s="5" customFormat="1" x14ac:dyDescent="0.45"/>
    <row r="156" s="5" customFormat="1" x14ac:dyDescent="0.45"/>
    <row r="157" s="5" customFormat="1" x14ac:dyDescent="0.45"/>
    <row r="158" s="5" customFormat="1" x14ac:dyDescent="0.45"/>
    <row r="159" s="5" customFormat="1" x14ac:dyDescent="0.45"/>
    <row r="160" s="5" customFormat="1" x14ac:dyDescent="0.45"/>
    <row r="161" s="5" customFormat="1" x14ac:dyDescent="0.45"/>
    <row r="162" s="5" customFormat="1" x14ac:dyDescent="0.45"/>
    <row r="163" s="5" customFormat="1" x14ac:dyDescent="0.45"/>
    <row r="164" s="5" customFormat="1" x14ac:dyDescent="0.45"/>
    <row r="165" s="5" customFormat="1" x14ac:dyDescent="0.45"/>
    <row r="166" s="5" customFormat="1" x14ac:dyDescent="0.45"/>
    <row r="167" s="5" customFormat="1" x14ac:dyDescent="0.45"/>
    <row r="168" s="5" customFormat="1" x14ac:dyDescent="0.45"/>
    <row r="169" s="5" customFormat="1" x14ac:dyDescent="0.45"/>
    <row r="170" s="5" customFormat="1" x14ac:dyDescent="0.45"/>
    <row r="171" s="5" customFormat="1" x14ac:dyDescent="0.45"/>
    <row r="172" s="5" customFormat="1" x14ac:dyDescent="0.45"/>
    <row r="173" s="5" customFormat="1" x14ac:dyDescent="0.45"/>
    <row r="174" s="5" customFormat="1" x14ac:dyDescent="0.45"/>
    <row r="175" s="5" customFormat="1" x14ac:dyDescent="0.45"/>
    <row r="176" s="5" customFormat="1" x14ac:dyDescent="0.45"/>
    <row r="177" s="5" customFormat="1" x14ac:dyDescent="0.45"/>
    <row r="178" s="5" customFormat="1" x14ac:dyDescent="0.45"/>
    <row r="179" s="5" customFormat="1" x14ac:dyDescent="0.45"/>
    <row r="180" s="5" customFormat="1" x14ac:dyDescent="0.45"/>
    <row r="181" s="5" customFormat="1" x14ac:dyDescent="0.45"/>
    <row r="182" s="5" customFormat="1" x14ac:dyDescent="0.45"/>
    <row r="183" s="5" customFormat="1" x14ac:dyDescent="0.45"/>
    <row r="184" s="5" customFormat="1" x14ac:dyDescent="0.45"/>
    <row r="185" s="5" customFormat="1" x14ac:dyDescent="0.45"/>
    <row r="186" s="5" customFormat="1" x14ac:dyDescent="0.45"/>
    <row r="187" s="5" customFormat="1" x14ac:dyDescent="0.45"/>
    <row r="188" s="5" customFormat="1" x14ac:dyDescent="0.45"/>
    <row r="189" s="5" customFormat="1" x14ac:dyDescent="0.45"/>
    <row r="190" s="5" customFormat="1" x14ac:dyDescent="0.45"/>
    <row r="191" s="5" customFormat="1" x14ac:dyDescent="0.45"/>
    <row r="192" s="5" customFormat="1" x14ac:dyDescent="0.45"/>
    <row r="193" s="5" customFormat="1" x14ac:dyDescent="0.45"/>
    <row r="194" s="5" customFormat="1" x14ac:dyDescent="0.45"/>
    <row r="195" s="5" customFormat="1" x14ac:dyDescent="0.45"/>
    <row r="196" s="5" customFormat="1" x14ac:dyDescent="0.45"/>
    <row r="197" s="5" customFormat="1" x14ac:dyDescent="0.45"/>
    <row r="198" s="5" customFormat="1" x14ac:dyDescent="0.45"/>
    <row r="199" s="5" customFormat="1" x14ac:dyDescent="0.45"/>
    <row r="200" s="5" customFormat="1" x14ac:dyDescent="0.45"/>
    <row r="201" s="5" customFormat="1" x14ac:dyDescent="0.45"/>
    <row r="202" s="5" customFormat="1" x14ac:dyDescent="0.45"/>
    <row r="203" s="5" customFormat="1" x14ac:dyDescent="0.45"/>
    <row r="204" s="5" customFormat="1" x14ac:dyDescent="0.45"/>
    <row r="205" s="5" customFormat="1" x14ac:dyDescent="0.45"/>
    <row r="206" s="5" customFormat="1" x14ac:dyDescent="0.45"/>
    <row r="207" s="5" customFormat="1" x14ac:dyDescent="0.45"/>
    <row r="208" s="5" customFormat="1" x14ac:dyDescent="0.45"/>
    <row r="209" s="5" customFormat="1" x14ac:dyDescent="0.45"/>
    <row r="210" s="5" customFormat="1" x14ac:dyDescent="0.45"/>
    <row r="211" s="5" customFormat="1" x14ac:dyDescent="0.45"/>
    <row r="212" s="5" customFormat="1" x14ac:dyDescent="0.45"/>
    <row r="213" s="5" customFormat="1" x14ac:dyDescent="0.45"/>
    <row r="214" s="5" customFormat="1" x14ac:dyDescent="0.45"/>
    <row r="215" s="5" customFormat="1" x14ac:dyDescent="0.45"/>
    <row r="216" s="5" customFormat="1" x14ac:dyDescent="0.45"/>
    <row r="217" s="5" customFormat="1" x14ac:dyDescent="0.45"/>
    <row r="218" s="5" customFormat="1" x14ac:dyDescent="0.45"/>
    <row r="219" s="5" customFormat="1" x14ac:dyDescent="0.45"/>
    <row r="220" s="5" customFormat="1" x14ac:dyDescent="0.45"/>
    <row r="221" s="5" customFormat="1" x14ac:dyDescent="0.45"/>
    <row r="222" s="5" customFormat="1" x14ac:dyDescent="0.45"/>
    <row r="223" s="5" customFormat="1" x14ac:dyDescent="0.45"/>
    <row r="224" s="5" customFormat="1" x14ac:dyDescent="0.45"/>
    <row r="225" s="5" customFormat="1" x14ac:dyDescent="0.45"/>
    <row r="226" s="5" customFormat="1" x14ac:dyDescent="0.45"/>
    <row r="227" s="5" customFormat="1" x14ac:dyDescent="0.45"/>
    <row r="228" s="5" customFormat="1" x14ac:dyDescent="0.45"/>
    <row r="229" s="5" customFormat="1" x14ac:dyDescent="0.45"/>
    <row r="230" s="5" customFormat="1" x14ac:dyDescent="0.45"/>
    <row r="231" s="5" customFormat="1" x14ac:dyDescent="0.45"/>
    <row r="232" s="5" customFormat="1" x14ac:dyDescent="0.45"/>
    <row r="233" s="5" customFormat="1" x14ac:dyDescent="0.45"/>
    <row r="234" s="5" customFormat="1" x14ac:dyDescent="0.45"/>
    <row r="235" s="5" customFormat="1" x14ac:dyDescent="0.45"/>
    <row r="236" s="5" customFormat="1" x14ac:dyDescent="0.45"/>
    <row r="237" s="5" customFormat="1" x14ac:dyDescent="0.45"/>
    <row r="238" s="5" customFormat="1" x14ac:dyDescent="0.45"/>
    <row r="239" s="5" customFormat="1" x14ac:dyDescent="0.45"/>
    <row r="240" s="5" customFormat="1" x14ac:dyDescent="0.45"/>
    <row r="241" s="5" customFormat="1" x14ac:dyDescent="0.45"/>
    <row r="242" s="5" customFormat="1" x14ac:dyDescent="0.45"/>
    <row r="243" s="5" customFormat="1" x14ac:dyDescent="0.45"/>
    <row r="244" s="5" customFormat="1" x14ac:dyDescent="0.45"/>
    <row r="245" s="5" customFormat="1" x14ac:dyDescent="0.45"/>
    <row r="246" s="5" customFormat="1" x14ac:dyDescent="0.45"/>
    <row r="247" s="5" customFormat="1" x14ac:dyDescent="0.45"/>
    <row r="248" s="5" customFormat="1" x14ac:dyDescent="0.45"/>
    <row r="249" s="5" customFormat="1" x14ac:dyDescent="0.45"/>
    <row r="250" s="5" customFormat="1" x14ac:dyDescent="0.45"/>
    <row r="251" s="5" customFormat="1" x14ac:dyDescent="0.45"/>
    <row r="252" s="5" customFormat="1" x14ac:dyDescent="0.45"/>
    <row r="253" s="5" customFormat="1" x14ac:dyDescent="0.45"/>
    <row r="254" s="5" customFormat="1" x14ac:dyDescent="0.45"/>
    <row r="255" s="5" customFormat="1" x14ac:dyDescent="0.45"/>
    <row r="256" s="5" customFormat="1" x14ac:dyDescent="0.45"/>
    <row r="257" s="5" customFormat="1" x14ac:dyDescent="0.45"/>
    <row r="258" s="5" customFormat="1" x14ac:dyDescent="0.45"/>
    <row r="259" s="5" customFormat="1" x14ac:dyDescent="0.45"/>
    <row r="260" s="5" customFormat="1" x14ac:dyDescent="0.45"/>
    <row r="261" s="5" customFormat="1" x14ac:dyDescent="0.45"/>
    <row r="262" s="5" customFormat="1" x14ac:dyDescent="0.45"/>
    <row r="263" s="5" customFormat="1" x14ac:dyDescent="0.45"/>
    <row r="264" s="5" customFormat="1" x14ac:dyDescent="0.45"/>
    <row r="265" s="5" customFormat="1" x14ac:dyDescent="0.45"/>
    <row r="266" s="5" customFormat="1" x14ac:dyDescent="0.45"/>
    <row r="267" s="5" customFormat="1" x14ac:dyDescent="0.45"/>
    <row r="268" s="5" customFormat="1" x14ac:dyDescent="0.45"/>
    <row r="269" s="5" customFormat="1" x14ac:dyDescent="0.45"/>
    <row r="270" s="5" customFormat="1" x14ac:dyDescent="0.45"/>
    <row r="271" s="5" customFormat="1" x14ac:dyDescent="0.45"/>
    <row r="272" s="5" customFormat="1" x14ac:dyDescent="0.45"/>
    <row r="273" s="5" customFormat="1" x14ac:dyDescent="0.45"/>
    <row r="274" s="5" customFormat="1" x14ac:dyDescent="0.45"/>
    <row r="275" s="5" customFormat="1" x14ac:dyDescent="0.45"/>
    <row r="276" s="5" customFormat="1" x14ac:dyDescent="0.45"/>
    <row r="277" s="5" customFormat="1" x14ac:dyDescent="0.45"/>
    <row r="278" s="5" customFormat="1" x14ac:dyDescent="0.45"/>
    <row r="279" s="5" customFormat="1" x14ac:dyDescent="0.45"/>
    <row r="280" s="5" customFormat="1" x14ac:dyDescent="0.45"/>
    <row r="281" s="5" customFormat="1" x14ac:dyDescent="0.45"/>
    <row r="282" s="5" customFormat="1" x14ac:dyDescent="0.45"/>
    <row r="283" s="5" customFormat="1" x14ac:dyDescent="0.45"/>
    <row r="284" s="5" customFormat="1" x14ac:dyDescent="0.45"/>
    <row r="285" s="5" customFormat="1" x14ac:dyDescent="0.45"/>
    <row r="286" s="5" customFormat="1" x14ac:dyDescent="0.45"/>
    <row r="287" s="5" customFormat="1" x14ac:dyDescent="0.45"/>
    <row r="288" s="5" customFormat="1" x14ac:dyDescent="0.45"/>
    <row r="289" s="5" customFormat="1" x14ac:dyDescent="0.45"/>
    <row r="290" s="5" customFormat="1" x14ac:dyDescent="0.45"/>
    <row r="291" s="5" customFormat="1" x14ac:dyDescent="0.45"/>
    <row r="292" s="5" customFormat="1" x14ac:dyDescent="0.45"/>
    <row r="293" s="5" customFormat="1" x14ac:dyDescent="0.45"/>
    <row r="294" s="5" customFormat="1" x14ac:dyDescent="0.45"/>
    <row r="295" s="5" customFormat="1" x14ac:dyDescent="0.45"/>
    <row r="296" s="5" customFormat="1" x14ac:dyDescent="0.45"/>
    <row r="297" s="5" customFormat="1" x14ac:dyDescent="0.45"/>
    <row r="298" s="5" customFormat="1" x14ac:dyDescent="0.45"/>
    <row r="299" s="5" customFormat="1" x14ac:dyDescent="0.45"/>
    <row r="300" s="5" customFormat="1" x14ac:dyDescent="0.45"/>
    <row r="301" s="5" customFormat="1" x14ac:dyDescent="0.45"/>
    <row r="302" s="5" customFormat="1" x14ac:dyDescent="0.45"/>
    <row r="303" s="5" customFormat="1" x14ac:dyDescent="0.45"/>
    <row r="304" s="5" customFormat="1" x14ac:dyDescent="0.45"/>
    <row r="305" s="5" customFormat="1" x14ac:dyDescent="0.45"/>
    <row r="306" s="5" customFormat="1" x14ac:dyDescent="0.45"/>
    <row r="307" s="5" customFormat="1" x14ac:dyDescent="0.45"/>
    <row r="308" s="5" customFormat="1" x14ac:dyDescent="0.45"/>
    <row r="309" s="5" customFormat="1" x14ac:dyDescent="0.45"/>
    <row r="310" s="5" customFormat="1" x14ac:dyDescent="0.45"/>
    <row r="311" s="5" customFormat="1" x14ac:dyDescent="0.45"/>
    <row r="312" s="5" customFormat="1" x14ac:dyDescent="0.45"/>
    <row r="313" s="5" customFormat="1" x14ac:dyDescent="0.45"/>
    <row r="314" s="5" customFormat="1" x14ac:dyDescent="0.45"/>
    <row r="315" s="5" customFormat="1" x14ac:dyDescent="0.45"/>
    <row r="316" s="5" customFormat="1" x14ac:dyDescent="0.45"/>
    <row r="317" s="5" customFormat="1" x14ac:dyDescent="0.45"/>
    <row r="318" s="5" customFormat="1" x14ac:dyDescent="0.45"/>
    <row r="319" s="5" customFormat="1" x14ac:dyDescent="0.45"/>
    <row r="320" s="5" customFormat="1" x14ac:dyDescent="0.45"/>
    <row r="321" s="5" customFormat="1" x14ac:dyDescent="0.45"/>
    <row r="322" s="5" customFormat="1" x14ac:dyDescent="0.45"/>
    <row r="323" s="5" customFormat="1" x14ac:dyDescent="0.45"/>
    <row r="324" s="5" customFormat="1" x14ac:dyDescent="0.45"/>
    <row r="325" s="5" customFormat="1" x14ac:dyDescent="0.45"/>
    <row r="326" s="5" customFormat="1" x14ac:dyDescent="0.45"/>
    <row r="327" s="5" customFormat="1" x14ac:dyDescent="0.45"/>
    <row r="328" s="5" customFormat="1" x14ac:dyDescent="0.45"/>
    <row r="329" s="5" customFormat="1" x14ac:dyDescent="0.45"/>
    <row r="330" s="5" customFormat="1" x14ac:dyDescent="0.45"/>
    <row r="331" s="5" customFormat="1" x14ac:dyDescent="0.45"/>
    <row r="332" s="5" customFormat="1" x14ac:dyDescent="0.45"/>
    <row r="333" s="5" customFormat="1" x14ac:dyDescent="0.45"/>
    <row r="334" s="5" customFormat="1" x14ac:dyDescent="0.45"/>
    <row r="335" s="5" customFormat="1" x14ac:dyDescent="0.45"/>
    <row r="336" s="5" customFormat="1" x14ac:dyDescent="0.45"/>
    <row r="337" s="5" customFormat="1" x14ac:dyDescent="0.45"/>
    <row r="338" s="5" customFormat="1" x14ac:dyDescent="0.45"/>
    <row r="339" s="5" customFormat="1" x14ac:dyDescent="0.45"/>
    <row r="340" s="5" customFormat="1" x14ac:dyDescent="0.45"/>
    <row r="341" s="5" customFormat="1" x14ac:dyDescent="0.45"/>
    <row r="342" s="5" customFormat="1" x14ac:dyDescent="0.45"/>
    <row r="343" s="5" customFormat="1" x14ac:dyDescent="0.45"/>
    <row r="344" s="5" customFormat="1" x14ac:dyDescent="0.45"/>
    <row r="345" s="5" customFormat="1" x14ac:dyDescent="0.45"/>
    <row r="346" s="5" customFormat="1" x14ac:dyDescent="0.45"/>
    <row r="347" s="5" customFormat="1" x14ac:dyDescent="0.45"/>
    <row r="348" s="5" customFormat="1" x14ac:dyDescent="0.45"/>
    <row r="349" s="5" customFormat="1" x14ac:dyDescent="0.45"/>
    <row r="350" s="5" customFormat="1" x14ac:dyDescent="0.45"/>
    <row r="351" s="5" customFormat="1" x14ac:dyDescent="0.45"/>
    <row r="352" s="5" customFormat="1" x14ac:dyDescent="0.45"/>
    <row r="353" s="5" customFormat="1" x14ac:dyDescent="0.45"/>
    <row r="354" s="5" customFormat="1" x14ac:dyDescent="0.45"/>
    <row r="355" s="5" customFormat="1" x14ac:dyDescent="0.45"/>
    <row r="356" s="5" customFormat="1" x14ac:dyDescent="0.45"/>
    <row r="357" s="5" customFormat="1" x14ac:dyDescent="0.45"/>
    <row r="358" s="5" customFormat="1" x14ac:dyDescent="0.45"/>
    <row r="359" s="5" customFormat="1" x14ac:dyDescent="0.45"/>
    <row r="360" s="5" customFormat="1" x14ac:dyDescent="0.45"/>
    <row r="361" s="5" customFormat="1" x14ac:dyDescent="0.45"/>
    <row r="362" s="5" customFormat="1" x14ac:dyDescent="0.45"/>
    <row r="363" s="5" customFormat="1" x14ac:dyDescent="0.45"/>
    <row r="364" s="5" customFormat="1" x14ac:dyDescent="0.45"/>
    <row r="365" s="5" customFormat="1" x14ac:dyDescent="0.45"/>
    <row r="366" s="5" customFormat="1" x14ac:dyDescent="0.45"/>
    <row r="367" s="5" customFormat="1" x14ac:dyDescent="0.45"/>
    <row r="368" s="5" customFormat="1" x14ac:dyDescent="0.45"/>
    <row r="369" s="5" customFormat="1" x14ac:dyDescent="0.45"/>
    <row r="370" s="5" customFormat="1" x14ac:dyDescent="0.45"/>
    <row r="371" s="5" customFormat="1" x14ac:dyDescent="0.45"/>
    <row r="372" s="5" customFormat="1" x14ac:dyDescent="0.45"/>
    <row r="373" s="5" customFormat="1" x14ac:dyDescent="0.45"/>
    <row r="374" s="5" customFormat="1" x14ac:dyDescent="0.45"/>
    <row r="375" s="5" customFormat="1" x14ac:dyDescent="0.45"/>
    <row r="376" s="5" customFormat="1" x14ac:dyDescent="0.45"/>
    <row r="377" s="5" customFormat="1" x14ac:dyDescent="0.45"/>
    <row r="378" s="5" customFormat="1" x14ac:dyDescent="0.45"/>
    <row r="379" s="5" customFormat="1" x14ac:dyDescent="0.45"/>
    <row r="380" s="5" customFormat="1" x14ac:dyDescent="0.45"/>
    <row r="381" s="5" customFormat="1" x14ac:dyDescent="0.45"/>
    <row r="382" s="5" customFormat="1" x14ac:dyDescent="0.45"/>
    <row r="383" s="5" customFormat="1" x14ac:dyDescent="0.45"/>
    <row r="384" s="5" customFormat="1" x14ac:dyDescent="0.45"/>
    <row r="385" s="5" customFormat="1" x14ac:dyDescent="0.45"/>
    <row r="386" s="5" customFormat="1" x14ac:dyDescent="0.45"/>
    <row r="387" s="5" customFormat="1" x14ac:dyDescent="0.45"/>
    <row r="388" s="5" customFormat="1" x14ac:dyDescent="0.45"/>
    <row r="389" s="5" customFormat="1" x14ac:dyDescent="0.45"/>
    <row r="390" s="5" customFormat="1" x14ac:dyDescent="0.45"/>
    <row r="391" s="5" customFormat="1" x14ac:dyDescent="0.45"/>
    <row r="392" s="5" customFormat="1" x14ac:dyDescent="0.45"/>
    <row r="393" s="5" customFormat="1" x14ac:dyDescent="0.45"/>
    <row r="394" s="5" customFormat="1" x14ac:dyDescent="0.45"/>
    <row r="395" s="5" customFormat="1" x14ac:dyDescent="0.45"/>
    <row r="396" s="5" customFormat="1" x14ac:dyDescent="0.45"/>
    <row r="397" s="5" customFormat="1" x14ac:dyDescent="0.45"/>
    <row r="398" s="5" customFormat="1" x14ac:dyDescent="0.45"/>
    <row r="399" s="5" customFormat="1" x14ac:dyDescent="0.45"/>
    <row r="400" s="5" customFormat="1" x14ac:dyDescent="0.45"/>
    <row r="401" s="5" customFormat="1" x14ac:dyDescent="0.45"/>
    <row r="402" s="5" customFormat="1" x14ac:dyDescent="0.45"/>
    <row r="403" s="5" customFormat="1" x14ac:dyDescent="0.45"/>
    <row r="404" s="5" customFormat="1" x14ac:dyDescent="0.45"/>
    <row r="405" s="5" customFormat="1" x14ac:dyDescent="0.45"/>
    <row r="406" s="5" customFormat="1" x14ac:dyDescent="0.45"/>
    <row r="407" s="5" customFormat="1" x14ac:dyDescent="0.45"/>
    <row r="408" s="5" customFormat="1" x14ac:dyDescent="0.45"/>
    <row r="409" s="5" customFormat="1" x14ac:dyDescent="0.45"/>
    <row r="410" s="5" customFormat="1" x14ac:dyDescent="0.45"/>
    <row r="411" s="5" customFormat="1" x14ac:dyDescent="0.45"/>
    <row r="412" s="5" customFormat="1" x14ac:dyDescent="0.45"/>
    <row r="413" s="5" customFormat="1" x14ac:dyDescent="0.45"/>
    <row r="414" s="5" customFormat="1" x14ac:dyDescent="0.45"/>
    <row r="415" s="5" customFormat="1" x14ac:dyDescent="0.45"/>
    <row r="416" s="5" customFormat="1" x14ac:dyDescent="0.45"/>
    <row r="417" s="5" customFormat="1" x14ac:dyDescent="0.45"/>
    <row r="418" s="5" customFormat="1" x14ac:dyDescent="0.45"/>
    <row r="419" s="5" customFormat="1" x14ac:dyDescent="0.45"/>
    <row r="420" s="5" customFormat="1" x14ac:dyDescent="0.45"/>
    <row r="421" s="5" customFormat="1" x14ac:dyDescent="0.45"/>
    <row r="422" s="5" customFormat="1" x14ac:dyDescent="0.45"/>
    <row r="423" s="5" customFormat="1" x14ac:dyDescent="0.45"/>
    <row r="424" s="5" customFormat="1" x14ac:dyDescent="0.45"/>
    <row r="425" s="5" customFormat="1" x14ac:dyDescent="0.45"/>
    <row r="426" s="5" customFormat="1" x14ac:dyDescent="0.45"/>
    <row r="427" s="5" customFormat="1" x14ac:dyDescent="0.45"/>
    <row r="428" s="5" customFormat="1" x14ac:dyDescent="0.45"/>
    <row r="429" s="5" customFormat="1" x14ac:dyDescent="0.45"/>
    <row r="430" s="5" customFormat="1" x14ac:dyDescent="0.45"/>
    <row r="431" s="5" customFormat="1" x14ac:dyDescent="0.45"/>
    <row r="432" s="5" customFormat="1" x14ac:dyDescent="0.45"/>
    <row r="433" s="5" customFormat="1" x14ac:dyDescent="0.45"/>
    <row r="434" s="5" customFormat="1" x14ac:dyDescent="0.45"/>
    <row r="435" s="5" customFormat="1" x14ac:dyDescent="0.45"/>
    <row r="436" s="5" customFormat="1" x14ac:dyDescent="0.45"/>
    <row r="437" s="5" customFormat="1" x14ac:dyDescent="0.45"/>
    <row r="438" s="5" customFormat="1" x14ac:dyDescent="0.45"/>
    <row r="439" s="5" customFormat="1" x14ac:dyDescent="0.45"/>
    <row r="440" s="5" customFormat="1" x14ac:dyDescent="0.45"/>
    <row r="441" s="5" customFormat="1" x14ac:dyDescent="0.45"/>
    <row r="442" s="5" customFormat="1" x14ac:dyDescent="0.45"/>
    <row r="443" s="5" customFormat="1" x14ac:dyDescent="0.45"/>
    <row r="444" s="5" customFormat="1" x14ac:dyDescent="0.45"/>
    <row r="445" s="5" customFormat="1" x14ac:dyDescent="0.45"/>
    <row r="446" s="5" customFormat="1" x14ac:dyDescent="0.45"/>
    <row r="447" s="5" customFormat="1" x14ac:dyDescent="0.45"/>
    <row r="448" s="5" customFormat="1" x14ac:dyDescent="0.45"/>
    <row r="449" s="5" customFormat="1" x14ac:dyDescent="0.45"/>
    <row r="450" s="5" customFormat="1" x14ac:dyDescent="0.45"/>
    <row r="451" s="5" customFormat="1" x14ac:dyDescent="0.45"/>
    <row r="452" s="5" customFormat="1" x14ac:dyDescent="0.45"/>
    <row r="453" s="5" customFormat="1" x14ac:dyDescent="0.45"/>
    <row r="454" s="5" customFormat="1" x14ac:dyDescent="0.45"/>
    <row r="455" s="5" customFormat="1" x14ac:dyDescent="0.45"/>
    <row r="456" s="5" customFormat="1" x14ac:dyDescent="0.45"/>
    <row r="457" s="5" customFormat="1" x14ac:dyDescent="0.45"/>
    <row r="458" s="5" customFormat="1" x14ac:dyDescent="0.45"/>
    <row r="459" s="5" customFormat="1" x14ac:dyDescent="0.45"/>
    <row r="460" s="5" customFormat="1" x14ac:dyDescent="0.45"/>
    <row r="461" s="5" customFormat="1" x14ac:dyDescent="0.45"/>
    <row r="462" s="5" customFormat="1" x14ac:dyDescent="0.45"/>
    <row r="463" s="5" customFormat="1" x14ac:dyDescent="0.45"/>
    <row r="464" s="5" customFormat="1" x14ac:dyDescent="0.45"/>
    <row r="465" s="5" customFormat="1" x14ac:dyDescent="0.45"/>
    <row r="466" s="5" customFormat="1" x14ac:dyDescent="0.45"/>
    <row r="467" s="5" customFormat="1" x14ac:dyDescent="0.45"/>
    <row r="468" s="5" customFormat="1" x14ac:dyDescent="0.45"/>
    <row r="469" s="5" customFormat="1" x14ac:dyDescent="0.45"/>
    <row r="470" s="5" customFormat="1" x14ac:dyDescent="0.45"/>
    <row r="471" s="5" customFormat="1" x14ac:dyDescent="0.45"/>
    <row r="472" s="5" customFormat="1" x14ac:dyDescent="0.45"/>
    <row r="473" s="5" customFormat="1" x14ac:dyDescent="0.45"/>
    <row r="474" s="5" customFormat="1" x14ac:dyDescent="0.45"/>
    <row r="475" s="5" customFormat="1" x14ac:dyDescent="0.45"/>
    <row r="476" s="5" customFormat="1" x14ac:dyDescent="0.45"/>
    <row r="477" s="5" customFormat="1" x14ac:dyDescent="0.45"/>
    <row r="478" s="5" customFormat="1" x14ac:dyDescent="0.45"/>
    <row r="479" s="5" customFormat="1" x14ac:dyDescent="0.45"/>
    <row r="480" s="5" customFormat="1" x14ac:dyDescent="0.45"/>
    <row r="481" s="5" customFormat="1" x14ac:dyDescent="0.45"/>
    <row r="482" s="5" customFormat="1" x14ac:dyDescent="0.45"/>
    <row r="483" s="5" customFormat="1" x14ac:dyDescent="0.45"/>
    <row r="484" s="5" customFormat="1" x14ac:dyDescent="0.45"/>
    <row r="485" s="5" customFormat="1" x14ac:dyDescent="0.45"/>
    <row r="486" s="5" customFormat="1" x14ac:dyDescent="0.45"/>
    <row r="487" s="5" customFormat="1" x14ac:dyDescent="0.45"/>
    <row r="488" s="5" customFormat="1" x14ac:dyDescent="0.45"/>
    <row r="489" s="5" customFormat="1" x14ac:dyDescent="0.45"/>
    <row r="490" s="5" customFormat="1" x14ac:dyDescent="0.45"/>
    <row r="491" s="5" customFormat="1" x14ac:dyDescent="0.45"/>
    <row r="492" s="5" customFormat="1" x14ac:dyDescent="0.45"/>
    <row r="493" s="5" customFormat="1" x14ac:dyDescent="0.45"/>
    <row r="494" s="5" customFormat="1" x14ac:dyDescent="0.45"/>
    <row r="495" s="5" customFormat="1" x14ac:dyDescent="0.45"/>
    <row r="496" s="5" customFormat="1" x14ac:dyDescent="0.45"/>
    <row r="497" s="5" customFormat="1" x14ac:dyDescent="0.45"/>
    <row r="498" s="5" customFormat="1" x14ac:dyDescent="0.45"/>
    <row r="499" s="5" customFormat="1" x14ac:dyDescent="0.45"/>
    <row r="500" s="5" customFormat="1" x14ac:dyDescent="0.45"/>
    <row r="501" s="5" customFormat="1" x14ac:dyDescent="0.45"/>
    <row r="502" s="5" customFormat="1" x14ac:dyDescent="0.45"/>
    <row r="503" s="5" customFormat="1" x14ac:dyDescent="0.45"/>
    <row r="504" s="5" customFormat="1" x14ac:dyDescent="0.45"/>
    <row r="505" s="5" customFormat="1" x14ac:dyDescent="0.45"/>
    <row r="506" s="5" customFormat="1" x14ac:dyDescent="0.45"/>
    <row r="507" s="5" customFormat="1" x14ac:dyDescent="0.45"/>
    <row r="508" s="5" customFormat="1" x14ac:dyDescent="0.45"/>
    <row r="509" s="5" customFormat="1" x14ac:dyDescent="0.45"/>
    <row r="510" s="5" customFormat="1" x14ac:dyDescent="0.45"/>
    <row r="511" s="5" customFormat="1" x14ac:dyDescent="0.45"/>
    <row r="512" s="5" customFormat="1" x14ac:dyDescent="0.45"/>
    <row r="513" s="5" customFormat="1" x14ac:dyDescent="0.45"/>
    <row r="514" s="5" customFormat="1" x14ac:dyDescent="0.45"/>
    <row r="515" s="5" customFormat="1" x14ac:dyDescent="0.45"/>
    <row r="516" s="5" customFormat="1" x14ac:dyDescent="0.45"/>
    <row r="517" s="5" customFormat="1" x14ac:dyDescent="0.45"/>
    <row r="518" s="5" customFormat="1" x14ac:dyDescent="0.45"/>
    <row r="519" s="5" customFormat="1" x14ac:dyDescent="0.45"/>
    <row r="520" s="5" customFormat="1" x14ac:dyDescent="0.45"/>
    <row r="521" s="5" customFormat="1" x14ac:dyDescent="0.45"/>
    <row r="522" s="5" customFormat="1" x14ac:dyDescent="0.45"/>
    <row r="523" s="5" customFormat="1" x14ac:dyDescent="0.45"/>
    <row r="524" s="5" customFormat="1" x14ac:dyDescent="0.45"/>
    <row r="525" s="5" customFormat="1" x14ac:dyDescent="0.45"/>
    <row r="526" s="5" customFormat="1" x14ac:dyDescent="0.45"/>
    <row r="527" s="5" customFormat="1" x14ac:dyDescent="0.45"/>
    <row r="528" s="5" customFormat="1" x14ac:dyDescent="0.45"/>
    <row r="529" s="5" customFormat="1" x14ac:dyDescent="0.45"/>
    <row r="530" s="5" customFormat="1" x14ac:dyDescent="0.45"/>
    <row r="531" s="5" customFormat="1" x14ac:dyDescent="0.45"/>
    <row r="532" s="5" customFormat="1" x14ac:dyDescent="0.45"/>
    <row r="533" s="5" customFormat="1" x14ac:dyDescent="0.45"/>
    <row r="534" s="5" customFormat="1" x14ac:dyDescent="0.45"/>
    <row r="535" s="5" customFormat="1" x14ac:dyDescent="0.45"/>
    <row r="536" s="5" customFormat="1" x14ac:dyDescent="0.45"/>
    <row r="537" s="5" customFormat="1" x14ac:dyDescent="0.45"/>
    <row r="538" s="5" customFormat="1" x14ac:dyDescent="0.45"/>
    <row r="539" s="5" customFormat="1" x14ac:dyDescent="0.45"/>
    <row r="540" s="5" customFormat="1" x14ac:dyDescent="0.45"/>
    <row r="541" s="5" customFormat="1" x14ac:dyDescent="0.45"/>
    <row r="542" s="5" customFormat="1" x14ac:dyDescent="0.45"/>
    <row r="543" s="5" customFormat="1" x14ac:dyDescent="0.45"/>
    <row r="544" s="5" customFormat="1" x14ac:dyDescent="0.45"/>
    <row r="545" s="5" customFormat="1" x14ac:dyDescent="0.45"/>
    <row r="546" s="5" customFormat="1" x14ac:dyDescent="0.45"/>
    <row r="547" s="5" customFormat="1" x14ac:dyDescent="0.45"/>
    <row r="548" s="5" customFormat="1" x14ac:dyDescent="0.45"/>
    <row r="549" s="5" customFormat="1" x14ac:dyDescent="0.45"/>
    <row r="550" s="5" customFormat="1" x14ac:dyDescent="0.45"/>
    <row r="551" s="5" customFormat="1" x14ac:dyDescent="0.45"/>
    <row r="552" s="5" customFormat="1" x14ac:dyDescent="0.45"/>
    <row r="553" s="5" customFormat="1" x14ac:dyDescent="0.45"/>
    <row r="554" s="5" customFormat="1" x14ac:dyDescent="0.45"/>
    <row r="555" s="5" customFormat="1" x14ac:dyDescent="0.45"/>
    <row r="556" s="5" customFormat="1" x14ac:dyDescent="0.45"/>
    <row r="557" s="5" customFormat="1" x14ac:dyDescent="0.45"/>
    <row r="558" s="5" customFormat="1" x14ac:dyDescent="0.45"/>
    <row r="559" s="5" customFormat="1" x14ac:dyDescent="0.45"/>
    <row r="560" s="5" customFormat="1" x14ac:dyDescent="0.45"/>
    <row r="561" s="5" customFormat="1" x14ac:dyDescent="0.45"/>
    <row r="562" s="5" customFormat="1" x14ac:dyDescent="0.45"/>
    <row r="563" s="5" customFormat="1" x14ac:dyDescent="0.45"/>
    <row r="564" s="5" customFormat="1" x14ac:dyDescent="0.45"/>
    <row r="565" s="5" customFormat="1" x14ac:dyDescent="0.45"/>
    <row r="566" s="5" customFormat="1" x14ac:dyDescent="0.45"/>
    <row r="567" s="5" customFormat="1" x14ac:dyDescent="0.45"/>
    <row r="568" s="5" customFormat="1" x14ac:dyDescent="0.45"/>
    <row r="569" s="5" customFormat="1" x14ac:dyDescent="0.45"/>
    <row r="570" s="5" customFormat="1" x14ac:dyDescent="0.45"/>
    <row r="571" s="5" customFormat="1" x14ac:dyDescent="0.45"/>
    <row r="572" s="5" customFormat="1" x14ac:dyDescent="0.45"/>
    <row r="573" s="5" customFormat="1" x14ac:dyDescent="0.45"/>
    <row r="574" s="5" customFormat="1" x14ac:dyDescent="0.45"/>
    <row r="575" s="5" customFormat="1" x14ac:dyDescent="0.45"/>
    <row r="576" s="5" customFormat="1" x14ac:dyDescent="0.45"/>
    <row r="577" s="5" customFormat="1" x14ac:dyDescent="0.45"/>
    <row r="578" s="5" customFormat="1" x14ac:dyDescent="0.45"/>
    <row r="579" s="5" customFormat="1" x14ac:dyDescent="0.45"/>
    <row r="580" s="5" customFormat="1" x14ac:dyDescent="0.45"/>
    <row r="581" s="5" customFormat="1" x14ac:dyDescent="0.45"/>
    <row r="582" s="5" customFormat="1" x14ac:dyDescent="0.45"/>
    <row r="583" s="5" customFormat="1" x14ac:dyDescent="0.45"/>
    <row r="584" s="5" customFormat="1" x14ac:dyDescent="0.45"/>
    <row r="585" s="5" customFormat="1" x14ac:dyDescent="0.45"/>
    <row r="586" s="5" customFormat="1" x14ac:dyDescent="0.45"/>
    <row r="587" s="5" customFormat="1" x14ac:dyDescent="0.45"/>
    <row r="588" s="5" customFormat="1" x14ac:dyDescent="0.45"/>
    <row r="589" s="5" customFormat="1" x14ac:dyDescent="0.45"/>
    <row r="590" s="5" customFormat="1" x14ac:dyDescent="0.45"/>
    <row r="591" s="5" customFormat="1" x14ac:dyDescent="0.45"/>
    <row r="592" s="5" customFormat="1" x14ac:dyDescent="0.45"/>
    <row r="593" s="5" customFormat="1" x14ac:dyDescent="0.45"/>
    <row r="594" s="5" customFormat="1" x14ac:dyDescent="0.45"/>
    <row r="595" s="5" customFormat="1" x14ac:dyDescent="0.45"/>
    <row r="596" s="5" customFormat="1" x14ac:dyDescent="0.45"/>
    <row r="597" s="5" customFormat="1" x14ac:dyDescent="0.45"/>
    <row r="598" s="5" customFormat="1" x14ac:dyDescent="0.45"/>
    <row r="599" s="5" customFormat="1" x14ac:dyDescent="0.45"/>
    <row r="600" s="5" customFormat="1" x14ac:dyDescent="0.45"/>
    <row r="601" s="5" customFormat="1" x14ac:dyDescent="0.45"/>
    <row r="602" s="5" customFormat="1" x14ac:dyDescent="0.45"/>
    <row r="603" s="5" customFormat="1" x14ac:dyDescent="0.45"/>
    <row r="604" s="5" customFormat="1" x14ac:dyDescent="0.45"/>
    <row r="605" s="5" customFormat="1" x14ac:dyDescent="0.45"/>
    <row r="606" s="5" customFormat="1" x14ac:dyDescent="0.45"/>
    <row r="607" s="5" customFormat="1" x14ac:dyDescent="0.45"/>
    <row r="608" s="5" customFormat="1" x14ac:dyDescent="0.45"/>
    <row r="609" s="5" customFormat="1" x14ac:dyDescent="0.45"/>
    <row r="610" s="5" customFormat="1" x14ac:dyDescent="0.45"/>
    <row r="611" s="5" customFormat="1" x14ac:dyDescent="0.45"/>
    <row r="612" s="5" customFormat="1" x14ac:dyDescent="0.45"/>
    <row r="613" s="5" customFormat="1" x14ac:dyDescent="0.45"/>
    <row r="614" s="5" customFormat="1" x14ac:dyDescent="0.45"/>
    <row r="615" s="5" customFormat="1" x14ac:dyDescent="0.45"/>
    <row r="616" s="5" customFormat="1" x14ac:dyDescent="0.45"/>
    <row r="617" s="5" customFormat="1" x14ac:dyDescent="0.45"/>
    <row r="618" s="5" customFormat="1" x14ac:dyDescent="0.45"/>
    <row r="619" s="5" customFormat="1" x14ac:dyDescent="0.45"/>
    <row r="620" s="5" customFormat="1" x14ac:dyDescent="0.45"/>
    <row r="621" s="5" customFormat="1" x14ac:dyDescent="0.45"/>
    <row r="622" s="5" customFormat="1" x14ac:dyDescent="0.45"/>
    <row r="623" s="5" customFormat="1" x14ac:dyDescent="0.45"/>
    <row r="624" s="5" customFormat="1" x14ac:dyDescent="0.45"/>
    <row r="625" s="5" customFormat="1" x14ac:dyDescent="0.45"/>
    <row r="626" s="5" customFormat="1" x14ac:dyDescent="0.45"/>
    <row r="627" s="5" customFormat="1" x14ac:dyDescent="0.45"/>
    <row r="628" s="5" customFormat="1" x14ac:dyDescent="0.45"/>
    <row r="629" s="5" customFormat="1" x14ac:dyDescent="0.45"/>
    <row r="630" s="5" customFormat="1" x14ac:dyDescent="0.45"/>
    <row r="631" s="5" customFormat="1" x14ac:dyDescent="0.45"/>
    <row r="632" s="5" customFormat="1" x14ac:dyDescent="0.45"/>
    <row r="633" s="5" customFormat="1" x14ac:dyDescent="0.45"/>
    <row r="634" s="5" customFormat="1" x14ac:dyDescent="0.45"/>
    <row r="635" s="5" customFormat="1" x14ac:dyDescent="0.45"/>
    <row r="636" s="5" customFormat="1" x14ac:dyDescent="0.45"/>
    <row r="637" s="5" customFormat="1" x14ac:dyDescent="0.45"/>
    <row r="638" s="5" customFormat="1" x14ac:dyDescent="0.45"/>
    <row r="639" s="5" customFormat="1" x14ac:dyDescent="0.45"/>
    <row r="640" s="5" customFormat="1" x14ac:dyDescent="0.45"/>
    <row r="641" s="5" customFormat="1" x14ac:dyDescent="0.45"/>
    <row r="642" s="5" customFormat="1" x14ac:dyDescent="0.45"/>
    <row r="643" s="5" customFormat="1" x14ac:dyDescent="0.45"/>
    <row r="644" s="5" customFormat="1" x14ac:dyDescent="0.45"/>
    <row r="645" s="5" customFormat="1" x14ac:dyDescent="0.45"/>
    <row r="646" s="5" customFormat="1" x14ac:dyDescent="0.45"/>
    <row r="647" s="5" customFormat="1" x14ac:dyDescent="0.45"/>
    <row r="648" s="5" customFormat="1" x14ac:dyDescent="0.45"/>
    <row r="649" s="5" customFormat="1" x14ac:dyDescent="0.45"/>
    <row r="650" s="5" customFormat="1" x14ac:dyDescent="0.45"/>
    <row r="651" s="5" customFormat="1" x14ac:dyDescent="0.45"/>
    <row r="652" s="5" customFormat="1" x14ac:dyDescent="0.45"/>
    <row r="653" s="5" customFormat="1" x14ac:dyDescent="0.45"/>
    <row r="654" s="5" customFormat="1" x14ac:dyDescent="0.45"/>
    <row r="655" s="5" customFormat="1" x14ac:dyDescent="0.45"/>
    <row r="656" s="5" customFormat="1" x14ac:dyDescent="0.45"/>
    <row r="657" s="5" customFormat="1" x14ac:dyDescent="0.45"/>
    <row r="658" s="5" customFormat="1" x14ac:dyDescent="0.45"/>
    <row r="659" s="5" customFormat="1" x14ac:dyDescent="0.45"/>
    <row r="660" s="5" customFormat="1" x14ac:dyDescent="0.45"/>
    <row r="661" s="5" customFormat="1" x14ac:dyDescent="0.45"/>
    <row r="662" s="5" customFormat="1" x14ac:dyDescent="0.45"/>
    <row r="663" s="5" customFormat="1" x14ac:dyDescent="0.45"/>
    <row r="664" s="5" customFormat="1" x14ac:dyDescent="0.45"/>
    <row r="665" s="5" customFormat="1" x14ac:dyDescent="0.45"/>
    <row r="666" s="5" customFormat="1" x14ac:dyDescent="0.45"/>
    <row r="667" s="5" customFormat="1" x14ac:dyDescent="0.45"/>
    <row r="668" s="5" customFormat="1" x14ac:dyDescent="0.45"/>
    <row r="669" s="5" customFormat="1" x14ac:dyDescent="0.45"/>
    <row r="670" s="5" customFormat="1" x14ac:dyDescent="0.45"/>
    <row r="671" s="5" customFormat="1" x14ac:dyDescent="0.45"/>
    <row r="672" s="5" customFormat="1" x14ac:dyDescent="0.45"/>
    <row r="673" s="5" customFormat="1" x14ac:dyDescent="0.45"/>
    <row r="674" s="5" customFormat="1" x14ac:dyDescent="0.45"/>
    <row r="675" s="5" customFormat="1" x14ac:dyDescent="0.45"/>
    <row r="676" s="5" customFormat="1" x14ac:dyDescent="0.45"/>
    <row r="677" s="5" customFormat="1" x14ac:dyDescent="0.45"/>
    <row r="678" s="5" customFormat="1" x14ac:dyDescent="0.45"/>
    <row r="679" s="5" customFormat="1" x14ac:dyDescent="0.45"/>
    <row r="680" s="5" customFormat="1" x14ac:dyDescent="0.45"/>
    <row r="681" s="5" customFormat="1" x14ac:dyDescent="0.45"/>
    <row r="682" s="5" customFormat="1" x14ac:dyDescent="0.45"/>
    <row r="683" s="5" customFormat="1" x14ac:dyDescent="0.45"/>
    <row r="684" s="5" customFormat="1" x14ac:dyDescent="0.45"/>
    <row r="685" s="5" customFormat="1" x14ac:dyDescent="0.45"/>
    <row r="686" s="5" customFormat="1" x14ac:dyDescent="0.45"/>
    <row r="687" s="5" customFormat="1" x14ac:dyDescent="0.45"/>
    <row r="688" s="5" customFormat="1" x14ac:dyDescent="0.45"/>
    <row r="689" s="5" customFormat="1" x14ac:dyDescent="0.45"/>
    <row r="690" s="5" customFormat="1" x14ac:dyDescent="0.45"/>
    <row r="691" s="5" customFormat="1" x14ac:dyDescent="0.45"/>
    <row r="692" s="5" customFormat="1" x14ac:dyDescent="0.45"/>
    <row r="693" s="5" customFormat="1" x14ac:dyDescent="0.45"/>
    <row r="694" s="5" customFormat="1" x14ac:dyDescent="0.45"/>
    <row r="695" s="5" customFormat="1" x14ac:dyDescent="0.45"/>
    <row r="696" s="5" customFormat="1" x14ac:dyDescent="0.45"/>
    <row r="697" s="5" customFormat="1" x14ac:dyDescent="0.45"/>
    <row r="698" s="5" customFormat="1" x14ac:dyDescent="0.45"/>
    <row r="699" s="5" customFormat="1" x14ac:dyDescent="0.45"/>
    <row r="700" s="5" customFormat="1" x14ac:dyDescent="0.45"/>
    <row r="701" s="5" customFormat="1" x14ac:dyDescent="0.45"/>
    <row r="702" s="5" customFormat="1" x14ac:dyDescent="0.45"/>
    <row r="703" s="5" customFormat="1" x14ac:dyDescent="0.45"/>
    <row r="704" s="5" customFormat="1" x14ac:dyDescent="0.45"/>
    <row r="705" s="5" customFormat="1" x14ac:dyDescent="0.45"/>
    <row r="706" s="5" customFormat="1" x14ac:dyDescent="0.45"/>
    <row r="707" s="5" customFormat="1" x14ac:dyDescent="0.45"/>
    <row r="708" s="5" customFormat="1" x14ac:dyDescent="0.45"/>
    <row r="709" s="5" customFormat="1" x14ac:dyDescent="0.45"/>
    <row r="710" s="5" customFormat="1" x14ac:dyDescent="0.45"/>
    <row r="711" s="5" customFormat="1" x14ac:dyDescent="0.45"/>
    <row r="712" s="5" customFormat="1" x14ac:dyDescent="0.45"/>
    <row r="713" s="5" customFormat="1" x14ac:dyDescent="0.45"/>
    <row r="714" s="5" customFormat="1" x14ac:dyDescent="0.45"/>
    <row r="715" s="5" customFormat="1" x14ac:dyDescent="0.45"/>
    <row r="716" s="5" customFormat="1" x14ac:dyDescent="0.45"/>
    <row r="717" s="5" customFormat="1" x14ac:dyDescent="0.45"/>
    <row r="718" s="5" customFormat="1" x14ac:dyDescent="0.45"/>
    <row r="719" s="5" customFormat="1" x14ac:dyDescent="0.45"/>
    <row r="720" s="5" customFormat="1" x14ac:dyDescent="0.45"/>
    <row r="721" s="5" customFormat="1" x14ac:dyDescent="0.45"/>
    <row r="722" s="5" customFormat="1" x14ac:dyDescent="0.45"/>
    <row r="723" s="5" customFormat="1" x14ac:dyDescent="0.45"/>
    <row r="724" s="5" customFormat="1" x14ac:dyDescent="0.45"/>
    <row r="725" s="5" customFormat="1" x14ac:dyDescent="0.45"/>
    <row r="726" s="5" customFormat="1" x14ac:dyDescent="0.45"/>
    <row r="727" s="5" customFormat="1" x14ac:dyDescent="0.45"/>
    <row r="728" s="5" customFormat="1" x14ac:dyDescent="0.45"/>
    <row r="729" s="5" customFormat="1" x14ac:dyDescent="0.45"/>
    <row r="730" s="5" customFormat="1" x14ac:dyDescent="0.45"/>
    <row r="731" s="5" customFormat="1" x14ac:dyDescent="0.45"/>
    <row r="732" s="5" customFormat="1" x14ac:dyDescent="0.45"/>
    <row r="733" s="5" customFormat="1" x14ac:dyDescent="0.45"/>
    <row r="734" s="5" customFormat="1" x14ac:dyDescent="0.45"/>
    <row r="735" s="5" customFormat="1" x14ac:dyDescent="0.45"/>
    <row r="736" s="5" customFormat="1" x14ac:dyDescent="0.45"/>
    <row r="737" s="5" customFormat="1" x14ac:dyDescent="0.45"/>
    <row r="738" s="5" customFormat="1" x14ac:dyDescent="0.45"/>
    <row r="739" s="5" customFormat="1" x14ac:dyDescent="0.45"/>
    <row r="740" s="5" customFormat="1" x14ac:dyDescent="0.45"/>
    <row r="741" s="5" customFormat="1" x14ac:dyDescent="0.45"/>
    <row r="742" s="5" customFormat="1" x14ac:dyDescent="0.45"/>
    <row r="743" s="5" customFormat="1" x14ac:dyDescent="0.45"/>
    <row r="744" s="5" customFormat="1" x14ac:dyDescent="0.45"/>
    <row r="745" s="5" customFormat="1" x14ac:dyDescent="0.45"/>
    <row r="746" s="5" customFormat="1" x14ac:dyDescent="0.45"/>
    <row r="747" s="5" customFormat="1" x14ac:dyDescent="0.45"/>
    <row r="748" s="5" customFormat="1" x14ac:dyDescent="0.45"/>
    <row r="749" s="5" customFormat="1" x14ac:dyDescent="0.45"/>
    <row r="750" s="5" customFormat="1" x14ac:dyDescent="0.45"/>
    <row r="751" s="5" customFormat="1" x14ac:dyDescent="0.45"/>
    <row r="752" s="5" customFormat="1" x14ac:dyDescent="0.45"/>
    <row r="753" s="5" customFormat="1" x14ac:dyDescent="0.45"/>
    <row r="754" s="5" customFormat="1" x14ac:dyDescent="0.45"/>
    <row r="755" s="5" customFormat="1" x14ac:dyDescent="0.45"/>
    <row r="756" s="5" customFormat="1" x14ac:dyDescent="0.45"/>
    <row r="757" s="5" customFormat="1" x14ac:dyDescent="0.45"/>
    <row r="758" s="5" customFormat="1" x14ac:dyDescent="0.45"/>
    <row r="759" s="5" customFormat="1" x14ac:dyDescent="0.45"/>
    <row r="760" s="5" customFormat="1" x14ac:dyDescent="0.45"/>
    <row r="761" s="5" customFormat="1" x14ac:dyDescent="0.45"/>
    <row r="762" s="5" customFormat="1" x14ac:dyDescent="0.45"/>
    <row r="763" s="5" customFormat="1" x14ac:dyDescent="0.45"/>
    <row r="764" s="5" customFormat="1" x14ac:dyDescent="0.45"/>
    <row r="765" s="5" customFormat="1" x14ac:dyDescent="0.45"/>
    <row r="766" s="5" customFormat="1" x14ac:dyDescent="0.45"/>
    <row r="767" s="5" customFormat="1" x14ac:dyDescent="0.45"/>
    <row r="768" s="5" customFormat="1" x14ac:dyDescent="0.45"/>
    <row r="769" s="5" customFormat="1" x14ac:dyDescent="0.45"/>
    <row r="770" s="5" customFormat="1" x14ac:dyDescent="0.45"/>
    <row r="771" s="5" customFormat="1" x14ac:dyDescent="0.45"/>
    <row r="772" s="5" customFormat="1" x14ac:dyDescent="0.45"/>
    <row r="773" s="5" customFormat="1" x14ac:dyDescent="0.45"/>
    <row r="774" s="5" customFormat="1" x14ac:dyDescent="0.45"/>
    <row r="775" s="5" customFormat="1" x14ac:dyDescent="0.45"/>
    <row r="776" s="5" customFormat="1" x14ac:dyDescent="0.45"/>
    <row r="777" s="5" customFormat="1" x14ac:dyDescent="0.45"/>
    <row r="778" s="5" customFormat="1" x14ac:dyDescent="0.45"/>
    <row r="779" s="5" customFormat="1" x14ac:dyDescent="0.45"/>
    <row r="780" s="5" customFormat="1" x14ac:dyDescent="0.45"/>
    <row r="781" s="5" customFormat="1" x14ac:dyDescent="0.45"/>
    <row r="782" s="5" customFormat="1" x14ac:dyDescent="0.45"/>
    <row r="783" s="5" customFormat="1" x14ac:dyDescent="0.45"/>
    <row r="784" s="5" customFormat="1" x14ac:dyDescent="0.45"/>
    <row r="785" s="5" customFormat="1" x14ac:dyDescent="0.45"/>
    <row r="786" s="5" customFormat="1" x14ac:dyDescent="0.45"/>
    <row r="787" s="5" customFormat="1" x14ac:dyDescent="0.45"/>
    <row r="788" s="5" customFormat="1" x14ac:dyDescent="0.45"/>
    <row r="789" s="5" customFormat="1" x14ac:dyDescent="0.45"/>
    <row r="790" s="5" customFormat="1" x14ac:dyDescent="0.45"/>
    <row r="791" s="5" customFormat="1" x14ac:dyDescent="0.45"/>
    <row r="792" s="5" customFormat="1" x14ac:dyDescent="0.45"/>
    <row r="793" s="5" customFormat="1" x14ac:dyDescent="0.45"/>
    <row r="794" s="5" customFormat="1" x14ac:dyDescent="0.45"/>
    <row r="795" s="5" customFormat="1" x14ac:dyDescent="0.45"/>
    <row r="796" s="5" customFormat="1" x14ac:dyDescent="0.45"/>
    <row r="797" s="5" customFormat="1" x14ac:dyDescent="0.45"/>
    <row r="798" s="5" customFormat="1" x14ac:dyDescent="0.45"/>
    <row r="799" s="5" customFormat="1" x14ac:dyDescent="0.45"/>
    <row r="800" s="5" customFormat="1" x14ac:dyDescent="0.45"/>
    <row r="801" s="5" customFormat="1" x14ac:dyDescent="0.45"/>
    <row r="802" s="5" customFormat="1" x14ac:dyDescent="0.45"/>
    <row r="803" s="5" customFormat="1" x14ac:dyDescent="0.45"/>
    <row r="804" s="5" customFormat="1" x14ac:dyDescent="0.45"/>
    <row r="805" s="5" customFormat="1" x14ac:dyDescent="0.45"/>
    <row r="806" s="5" customFormat="1" x14ac:dyDescent="0.45"/>
    <row r="807" s="5" customFormat="1" x14ac:dyDescent="0.45"/>
    <row r="808" s="5" customFormat="1" x14ac:dyDescent="0.45"/>
    <row r="809" s="5" customFormat="1" x14ac:dyDescent="0.45"/>
    <row r="810" s="5" customFormat="1" x14ac:dyDescent="0.45"/>
    <row r="811" s="5" customFormat="1" x14ac:dyDescent="0.45"/>
    <row r="812" s="5" customFormat="1" x14ac:dyDescent="0.45"/>
    <row r="813" s="5" customFormat="1" x14ac:dyDescent="0.45"/>
    <row r="814" s="5" customFormat="1" x14ac:dyDescent="0.45"/>
    <row r="815" s="5" customFormat="1" x14ac:dyDescent="0.45"/>
    <row r="816" s="5" customFormat="1" x14ac:dyDescent="0.45"/>
    <row r="817" s="5" customFormat="1" x14ac:dyDescent="0.45"/>
    <row r="818" s="5" customFormat="1" x14ac:dyDescent="0.45"/>
    <row r="819" s="5" customFormat="1" x14ac:dyDescent="0.45"/>
    <row r="820" s="5" customFormat="1" x14ac:dyDescent="0.45"/>
    <row r="821" s="5" customFormat="1" x14ac:dyDescent="0.45"/>
    <row r="822" s="5" customFormat="1" x14ac:dyDescent="0.45"/>
    <row r="823" s="5" customFormat="1" x14ac:dyDescent="0.45"/>
    <row r="824" s="5" customFormat="1" x14ac:dyDescent="0.45"/>
    <row r="825" s="5" customFormat="1" x14ac:dyDescent="0.45"/>
    <row r="826" s="5" customFormat="1" x14ac:dyDescent="0.45"/>
    <row r="827" s="5" customFormat="1" x14ac:dyDescent="0.45"/>
    <row r="828" s="5" customFormat="1" x14ac:dyDescent="0.45"/>
    <row r="829" s="5" customFormat="1" x14ac:dyDescent="0.45"/>
    <row r="830" s="5" customFormat="1" x14ac:dyDescent="0.45"/>
    <row r="831" s="5" customFormat="1" x14ac:dyDescent="0.45"/>
    <row r="832" s="5" customFormat="1" x14ac:dyDescent="0.45"/>
    <row r="833" s="5" customFormat="1" x14ac:dyDescent="0.45"/>
    <row r="834" s="5" customFormat="1" x14ac:dyDescent="0.45"/>
    <row r="835" s="5" customFormat="1" x14ac:dyDescent="0.45"/>
    <row r="836" s="5" customFormat="1" x14ac:dyDescent="0.45"/>
    <row r="837" s="5" customFormat="1" x14ac:dyDescent="0.45"/>
    <row r="838" s="5" customFormat="1" x14ac:dyDescent="0.45"/>
    <row r="839" s="5" customFormat="1" x14ac:dyDescent="0.45"/>
    <row r="840" s="5" customFormat="1" x14ac:dyDescent="0.45"/>
    <row r="841" s="5" customFormat="1" x14ac:dyDescent="0.45"/>
    <row r="842" s="5" customFormat="1" x14ac:dyDescent="0.45"/>
    <row r="843" s="5" customFormat="1" x14ac:dyDescent="0.45"/>
    <row r="844" s="5" customFormat="1" x14ac:dyDescent="0.45"/>
    <row r="845" s="5" customFormat="1" x14ac:dyDescent="0.45"/>
    <row r="846" s="5" customFormat="1" x14ac:dyDescent="0.45"/>
    <row r="847" s="5" customFormat="1" x14ac:dyDescent="0.45"/>
    <row r="848" s="5" customFormat="1" x14ac:dyDescent="0.45"/>
    <row r="849" s="5" customFormat="1" x14ac:dyDescent="0.45"/>
    <row r="850" s="5" customFormat="1" x14ac:dyDescent="0.45"/>
    <row r="851" s="5" customFormat="1" x14ac:dyDescent="0.45"/>
    <row r="852" s="5" customFormat="1" x14ac:dyDescent="0.45"/>
    <row r="853" s="5" customFormat="1" x14ac:dyDescent="0.45"/>
    <row r="854" s="5" customFormat="1" x14ac:dyDescent="0.45"/>
    <row r="855" s="5" customFormat="1" x14ac:dyDescent="0.45"/>
    <row r="856" s="5" customFormat="1" x14ac:dyDescent="0.45"/>
    <row r="857" s="5" customFormat="1" x14ac:dyDescent="0.45"/>
    <row r="858" s="5" customFormat="1" x14ac:dyDescent="0.45"/>
    <row r="859" s="5" customFormat="1" x14ac:dyDescent="0.45"/>
    <row r="860" s="5" customFormat="1" x14ac:dyDescent="0.45"/>
    <row r="861" s="5" customFormat="1" x14ac:dyDescent="0.45"/>
    <row r="862" s="5" customFormat="1" x14ac:dyDescent="0.45"/>
    <row r="863" s="5" customFormat="1" x14ac:dyDescent="0.45"/>
    <row r="864" s="5" customFormat="1" x14ac:dyDescent="0.45"/>
    <row r="865" s="5" customFormat="1" x14ac:dyDescent="0.45"/>
    <row r="866" s="5" customFormat="1" x14ac:dyDescent="0.45"/>
    <row r="867" s="5" customFormat="1" x14ac:dyDescent="0.45"/>
    <row r="868" s="5" customFormat="1" x14ac:dyDescent="0.45"/>
    <row r="869" s="5" customFormat="1" x14ac:dyDescent="0.45"/>
    <row r="870" s="5" customFormat="1" x14ac:dyDescent="0.45"/>
    <row r="871" s="5" customFormat="1" x14ac:dyDescent="0.45"/>
    <row r="872" s="5" customFormat="1" x14ac:dyDescent="0.45"/>
    <row r="873" s="5" customFormat="1" x14ac:dyDescent="0.45"/>
    <row r="874" s="5" customFormat="1" x14ac:dyDescent="0.45"/>
    <row r="875" s="5" customFormat="1" x14ac:dyDescent="0.45"/>
    <row r="876" s="5" customFormat="1" x14ac:dyDescent="0.45"/>
    <row r="877" s="5" customFormat="1" x14ac:dyDescent="0.45"/>
    <row r="878" s="5" customFormat="1" x14ac:dyDescent="0.45"/>
    <row r="879" s="5" customFormat="1" x14ac:dyDescent="0.45"/>
    <row r="880" s="5" customFormat="1" x14ac:dyDescent="0.45"/>
    <row r="881" s="5" customFormat="1" x14ac:dyDescent="0.45"/>
    <row r="882" s="5" customFormat="1" x14ac:dyDescent="0.45"/>
    <row r="883" s="5" customFormat="1" x14ac:dyDescent="0.45"/>
    <row r="884" s="5" customFormat="1" x14ac:dyDescent="0.45"/>
    <row r="885" s="5" customFormat="1" x14ac:dyDescent="0.45"/>
    <row r="886" s="5" customFormat="1" x14ac:dyDescent="0.45"/>
    <row r="887" s="5" customFormat="1" x14ac:dyDescent="0.45"/>
    <row r="888" s="5" customFormat="1" x14ac:dyDescent="0.45"/>
    <row r="889" s="5" customFormat="1" x14ac:dyDescent="0.45"/>
    <row r="890" s="5" customFormat="1" x14ac:dyDescent="0.45"/>
    <row r="891" s="5" customFormat="1" x14ac:dyDescent="0.45"/>
    <row r="892" s="5" customFormat="1" x14ac:dyDescent="0.45"/>
    <row r="893" s="5" customFormat="1" x14ac:dyDescent="0.45"/>
    <row r="894" s="5" customFormat="1" x14ac:dyDescent="0.45"/>
    <row r="895" s="5" customFormat="1" x14ac:dyDescent="0.45"/>
    <row r="896" s="5" customFormat="1" x14ac:dyDescent="0.45"/>
    <row r="897" s="5" customFormat="1" x14ac:dyDescent="0.45"/>
    <row r="898" s="5" customFormat="1" x14ac:dyDescent="0.45"/>
    <row r="899" s="5" customFormat="1" x14ac:dyDescent="0.45"/>
    <row r="900" s="5" customFormat="1" x14ac:dyDescent="0.45"/>
    <row r="901" s="5" customFormat="1" x14ac:dyDescent="0.45"/>
    <row r="902" s="5" customFormat="1" x14ac:dyDescent="0.45"/>
    <row r="903" s="5" customFormat="1" x14ac:dyDescent="0.45"/>
    <row r="904" s="5" customFormat="1" x14ac:dyDescent="0.45"/>
    <row r="905" s="5" customFormat="1" x14ac:dyDescent="0.45"/>
    <row r="906" s="5" customFormat="1" x14ac:dyDescent="0.45"/>
    <row r="907" s="5" customFormat="1" x14ac:dyDescent="0.45"/>
    <row r="908" s="5" customFormat="1" x14ac:dyDescent="0.45"/>
    <row r="909" s="5" customFormat="1" x14ac:dyDescent="0.45"/>
    <row r="910" s="5" customFormat="1" x14ac:dyDescent="0.45"/>
    <row r="911" s="5" customFormat="1" x14ac:dyDescent="0.45"/>
    <row r="912" s="5" customFormat="1" x14ac:dyDescent="0.45"/>
    <row r="913" s="5" customFormat="1" x14ac:dyDescent="0.45"/>
    <row r="914" s="5" customFormat="1" x14ac:dyDescent="0.45"/>
    <row r="915" s="5" customFormat="1" x14ac:dyDescent="0.45"/>
    <row r="916" s="5" customFormat="1" x14ac:dyDescent="0.45"/>
    <row r="917" s="5" customFormat="1" x14ac:dyDescent="0.45"/>
    <row r="918" s="5" customFormat="1" x14ac:dyDescent="0.45"/>
    <row r="919" s="5" customFormat="1" x14ac:dyDescent="0.45"/>
    <row r="920" s="5" customFormat="1" x14ac:dyDescent="0.45"/>
    <row r="921" s="5" customFormat="1" x14ac:dyDescent="0.45"/>
    <row r="922" s="5" customFormat="1" x14ac:dyDescent="0.45"/>
    <row r="923" s="5" customFormat="1" x14ac:dyDescent="0.45"/>
    <row r="924" s="5" customFormat="1" x14ac:dyDescent="0.45"/>
    <row r="925" s="5" customFormat="1" x14ac:dyDescent="0.45"/>
    <row r="926" s="5" customFormat="1" x14ac:dyDescent="0.45"/>
    <row r="927" s="5" customFormat="1" x14ac:dyDescent="0.45"/>
    <row r="928" s="5" customFormat="1" x14ac:dyDescent="0.45"/>
    <row r="929" s="5" customFormat="1" x14ac:dyDescent="0.45"/>
    <row r="930" s="5" customFormat="1" x14ac:dyDescent="0.45"/>
    <row r="931" s="5" customFormat="1" x14ac:dyDescent="0.45"/>
    <row r="932" s="5" customFormat="1" x14ac:dyDescent="0.45"/>
    <row r="933" s="5" customFormat="1" x14ac:dyDescent="0.45"/>
    <row r="934" s="5" customFormat="1" x14ac:dyDescent="0.45"/>
    <row r="935" s="5" customFormat="1" x14ac:dyDescent="0.45"/>
    <row r="936" s="5" customFormat="1" x14ac:dyDescent="0.45"/>
    <row r="937" s="5" customFormat="1" x14ac:dyDescent="0.45"/>
    <row r="938" s="5" customFormat="1" x14ac:dyDescent="0.45"/>
    <row r="939" s="5" customFormat="1" x14ac:dyDescent="0.45"/>
    <row r="940" s="5" customFormat="1" x14ac:dyDescent="0.45"/>
    <row r="941" s="5" customFormat="1" x14ac:dyDescent="0.45"/>
    <row r="942" s="5" customFormat="1" x14ac:dyDescent="0.45"/>
    <row r="943" s="5" customFormat="1" x14ac:dyDescent="0.45"/>
    <row r="944" s="5" customFormat="1" x14ac:dyDescent="0.45"/>
    <row r="945" s="5" customFormat="1" x14ac:dyDescent="0.45"/>
    <row r="946" s="5" customFormat="1" x14ac:dyDescent="0.45"/>
    <row r="947" s="5" customFormat="1" x14ac:dyDescent="0.45"/>
    <row r="948" s="5" customFormat="1" x14ac:dyDescent="0.45"/>
    <row r="949" s="5" customFormat="1" x14ac:dyDescent="0.45"/>
    <row r="950" s="5" customFormat="1" x14ac:dyDescent="0.45"/>
    <row r="951" s="5" customFormat="1" x14ac:dyDescent="0.45"/>
    <row r="952" s="5" customFormat="1" x14ac:dyDescent="0.45"/>
    <row r="953" s="5" customFormat="1" x14ac:dyDescent="0.45"/>
    <row r="954" s="5" customFormat="1" x14ac:dyDescent="0.45"/>
    <row r="955" s="5" customFormat="1" x14ac:dyDescent="0.45"/>
    <row r="956" s="5" customFormat="1" x14ac:dyDescent="0.45"/>
    <row r="957" s="5" customFormat="1" x14ac:dyDescent="0.45"/>
    <row r="958" s="5" customFormat="1" x14ac:dyDescent="0.45"/>
    <row r="959" s="5" customFormat="1" x14ac:dyDescent="0.45"/>
    <row r="960" s="5" customFormat="1" x14ac:dyDescent="0.45"/>
    <row r="961" s="5" customFormat="1" x14ac:dyDescent="0.45"/>
    <row r="962" s="5" customFormat="1" x14ac:dyDescent="0.45"/>
    <row r="963" s="5" customFormat="1" x14ac:dyDescent="0.45"/>
    <row r="964" s="5" customFormat="1" x14ac:dyDescent="0.45"/>
    <row r="965" s="5" customFormat="1" x14ac:dyDescent="0.45"/>
    <row r="966" s="5" customFormat="1" x14ac:dyDescent="0.45"/>
    <row r="967" s="5" customFormat="1" x14ac:dyDescent="0.45"/>
    <row r="968" s="5" customFormat="1" x14ac:dyDescent="0.45"/>
    <row r="969" s="5" customFormat="1" x14ac:dyDescent="0.45"/>
    <row r="970" s="5" customFormat="1" x14ac:dyDescent="0.45"/>
    <row r="971" s="5" customFormat="1" x14ac:dyDescent="0.45"/>
    <row r="972" s="5" customFormat="1" x14ac:dyDescent="0.45"/>
    <row r="973" s="5" customFormat="1" x14ac:dyDescent="0.45"/>
    <row r="974" s="5" customFormat="1" x14ac:dyDescent="0.45"/>
    <row r="975" s="5" customFormat="1" x14ac:dyDescent="0.45"/>
    <row r="976" s="5" customFormat="1" x14ac:dyDescent="0.45"/>
    <row r="977" s="5" customFormat="1" x14ac:dyDescent="0.45"/>
    <row r="978" s="5" customFormat="1" x14ac:dyDescent="0.45"/>
    <row r="979" s="5" customFormat="1" x14ac:dyDescent="0.45"/>
    <row r="980" s="5" customFormat="1" x14ac:dyDescent="0.45"/>
    <row r="981" s="5" customFormat="1" x14ac:dyDescent="0.45"/>
    <row r="982" s="5" customFormat="1" x14ac:dyDescent="0.45"/>
    <row r="983" s="5" customFormat="1" x14ac:dyDescent="0.45"/>
    <row r="984" s="5" customFormat="1" x14ac:dyDescent="0.45"/>
    <row r="985" s="5" customFormat="1" x14ac:dyDescent="0.45"/>
    <row r="986" s="5" customFormat="1" x14ac:dyDescent="0.45"/>
    <row r="987" s="5" customFormat="1" x14ac:dyDescent="0.45"/>
    <row r="988" s="5" customFormat="1" x14ac:dyDescent="0.45"/>
    <row r="989" s="5" customFormat="1" x14ac:dyDescent="0.45"/>
    <row r="990" s="5" customFormat="1" x14ac:dyDescent="0.45"/>
    <row r="991" s="5" customFormat="1" x14ac:dyDescent="0.45"/>
    <row r="992" s="5" customFormat="1" x14ac:dyDescent="0.45"/>
    <row r="993" s="5" customFormat="1" x14ac:dyDescent="0.45"/>
    <row r="994" s="5" customFormat="1" x14ac:dyDescent="0.45"/>
    <row r="995" s="5" customFormat="1" x14ac:dyDescent="0.45"/>
    <row r="996" s="5" customFormat="1" x14ac:dyDescent="0.45"/>
    <row r="997" s="5" customFormat="1" x14ac:dyDescent="0.45"/>
    <row r="998" s="5" customFormat="1" x14ac:dyDescent="0.45"/>
    <row r="999" s="5" customFormat="1" x14ac:dyDescent="0.45"/>
    <row r="1000" s="5" customFormat="1" x14ac:dyDescent="0.45"/>
    <row r="1001" s="5" customFormat="1" x14ac:dyDescent="0.45"/>
    <row r="1002" s="5" customFormat="1" x14ac:dyDescent="0.45"/>
    <row r="1003" s="5" customFormat="1" x14ac:dyDescent="0.45"/>
    <row r="1004" s="5" customFormat="1" x14ac:dyDescent="0.45"/>
    <row r="1005" s="5" customFormat="1" x14ac:dyDescent="0.45"/>
    <row r="1006" s="5" customFormat="1" x14ac:dyDescent="0.45"/>
    <row r="1007" s="5" customFormat="1" x14ac:dyDescent="0.45"/>
    <row r="1008" s="5" customFormat="1" x14ac:dyDescent="0.45"/>
    <row r="1009" s="5" customFormat="1" x14ac:dyDescent="0.45"/>
    <row r="1010" s="5" customFormat="1" x14ac:dyDescent="0.45"/>
    <row r="1011" s="5" customFormat="1" x14ac:dyDescent="0.45"/>
    <row r="1012" s="5" customFormat="1" x14ac:dyDescent="0.45"/>
    <row r="1013" s="5" customFormat="1" x14ac:dyDescent="0.45"/>
    <row r="1014" s="5" customFormat="1" x14ac:dyDescent="0.45"/>
    <row r="1015" s="5" customFormat="1" x14ac:dyDescent="0.45"/>
    <row r="1016" s="5" customFormat="1" x14ac:dyDescent="0.45"/>
    <row r="1017" s="5" customFormat="1" x14ac:dyDescent="0.45"/>
    <row r="1018" s="5" customFormat="1" x14ac:dyDescent="0.45"/>
    <row r="1019" s="5" customFormat="1" x14ac:dyDescent="0.45"/>
    <row r="1020" s="5" customFormat="1" x14ac:dyDescent="0.45"/>
    <row r="1021" s="5" customFormat="1" x14ac:dyDescent="0.45"/>
    <row r="1022" s="5" customFormat="1" x14ac:dyDescent="0.45"/>
    <row r="1023" s="5" customFormat="1" x14ac:dyDescent="0.45"/>
    <row r="1024" s="5" customFormat="1" x14ac:dyDescent="0.45"/>
    <row r="1025" s="5" customFormat="1" x14ac:dyDescent="0.45"/>
    <row r="1026" s="5" customFormat="1" x14ac:dyDescent="0.45"/>
    <row r="1027" s="5" customFormat="1" x14ac:dyDescent="0.45"/>
    <row r="1028" s="5" customFormat="1" x14ac:dyDescent="0.45"/>
    <row r="1029" s="5" customFormat="1" x14ac:dyDescent="0.45"/>
    <row r="1030" s="5" customFormat="1" x14ac:dyDescent="0.45"/>
    <row r="1031" s="5" customFormat="1" x14ac:dyDescent="0.45"/>
    <row r="1032" s="5" customFormat="1" x14ac:dyDescent="0.45"/>
    <row r="1033" s="5" customFormat="1" x14ac:dyDescent="0.45"/>
    <row r="1034" s="5" customFormat="1" x14ac:dyDescent="0.45"/>
    <row r="1035" s="5" customFormat="1" x14ac:dyDescent="0.45"/>
    <row r="1036" s="5" customFormat="1" x14ac:dyDescent="0.45"/>
    <row r="1037" s="5" customFormat="1" x14ac:dyDescent="0.45"/>
    <row r="1038" s="5" customFormat="1" x14ac:dyDescent="0.45"/>
    <row r="1039" s="5" customFormat="1" x14ac:dyDescent="0.45"/>
    <row r="1040" s="5" customFormat="1" x14ac:dyDescent="0.45"/>
    <row r="1041" s="5" customFormat="1" x14ac:dyDescent="0.45"/>
    <row r="1042" s="5" customFormat="1" x14ac:dyDescent="0.45"/>
    <row r="1043" s="5" customFormat="1" x14ac:dyDescent="0.45"/>
    <row r="1044" s="5" customFormat="1" x14ac:dyDescent="0.45"/>
    <row r="1045" s="5" customFormat="1" x14ac:dyDescent="0.45"/>
    <row r="1046" s="5" customFormat="1" x14ac:dyDescent="0.45"/>
    <row r="1047" s="5" customFormat="1" x14ac:dyDescent="0.45"/>
    <row r="1048" s="5" customFormat="1" x14ac:dyDescent="0.45"/>
    <row r="1049" s="5" customFormat="1" x14ac:dyDescent="0.45"/>
    <row r="1050" s="5" customFormat="1" x14ac:dyDescent="0.45"/>
    <row r="1051" s="5" customFormat="1" x14ac:dyDescent="0.45"/>
    <row r="1052" s="5" customFormat="1" x14ac:dyDescent="0.45"/>
    <row r="1053" s="5" customFormat="1" x14ac:dyDescent="0.45"/>
    <row r="1054" s="5" customFormat="1" x14ac:dyDescent="0.45"/>
    <row r="1055" s="5" customFormat="1" x14ac:dyDescent="0.45"/>
    <row r="1056" s="5" customFormat="1" x14ac:dyDescent="0.45"/>
    <row r="1057" s="5" customFormat="1" x14ac:dyDescent="0.45"/>
    <row r="1058" s="5" customFormat="1" x14ac:dyDescent="0.45"/>
    <row r="1059" s="5" customFormat="1" x14ac:dyDescent="0.45"/>
    <row r="1060" s="5" customFormat="1" x14ac:dyDescent="0.45"/>
    <row r="1061" s="5" customFormat="1" x14ac:dyDescent="0.45"/>
    <row r="1062" s="5" customFormat="1" x14ac:dyDescent="0.45"/>
    <row r="1063" s="5" customFormat="1" x14ac:dyDescent="0.45"/>
    <row r="1064" s="5" customFormat="1" x14ac:dyDescent="0.45"/>
    <row r="1065" s="5" customFormat="1" x14ac:dyDescent="0.45"/>
    <row r="1066" s="5" customFormat="1" x14ac:dyDescent="0.45"/>
    <row r="1067" s="5" customFormat="1" x14ac:dyDescent="0.45"/>
    <row r="1068" s="5" customFormat="1" x14ac:dyDescent="0.45"/>
    <row r="1069" s="5" customFormat="1" x14ac:dyDescent="0.45"/>
    <row r="1070" s="5" customFormat="1" x14ac:dyDescent="0.45"/>
    <row r="1071" s="5" customFormat="1" x14ac:dyDescent="0.45"/>
    <row r="1072" s="5" customFormat="1" x14ac:dyDescent="0.45"/>
    <row r="1073" s="5" customFormat="1" x14ac:dyDescent="0.45"/>
    <row r="1074" s="5" customFormat="1" x14ac:dyDescent="0.45"/>
    <row r="1075" s="5" customFormat="1" x14ac:dyDescent="0.45"/>
    <row r="1076" s="5" customFormat="1" x14ac:dyDescent="0.45"/>
    <row r="1077" s="5" customFormat="1" x14ac:dyDescent="0.45"/>
    <row r="1078" s="5" customFormat="1" x14ac:dyDescent="0.45"/>
    <row r="1079" s="5" customFormat="1" x14ac:dyDescent="0.45"/>
    <row r="1080" s="5" customFormat="1" x14ac:dyDescent="0.45"/>
    <row r="1081" s="5" customFormat="1" x14ac:dyDescent="0.45"/>
    <row r="1082" s="5" customFormat="1" x14ac:dyDescent="0.45"/>
    <row r="1083" s="5" customFormat="1" x14ac:dyDescent="0.45"/>
    <row r="1084" s="5" customFormat="1" x14ac:dyDescent="0.45"/>
    <row r="1085" s="5" customFormat="1" x14ac:dyDescent="0.45"/>
    <row r="1086" s="5" customFormat="1" x14ac:dyDescent="0.45"/>
    <row r="1087" s="5" customFormat="1" x14ac:dyDescent="0.45"/>
    <row r="1088" s="5" customFormat="1" x14ac:dyDescent="0.45"/>
    <row r="1089" s="5" customFormat="1" x14ac:dyDescent="0.45"/>
    <row r="1090" s="5" customFormat="1" x14ac:dyDescent="0.45"/>
    <row r="1091" s="5" customFormat="1" x14ac:dyDescent="0.45"/>
    <row r="1092" s="5" customFormat="1" x14ac:dyDescent="0.45"/>
    <row r="1093" s="5" customFormat="1" x14ac:dyDescent="0.45"/>
    <row r="1094" s="5" customFormat="1" x14ac:dyDescent="0.45"/>
    <row r="1095" s="5" customFormat="1" x14ac:dyDescent="0.45"/>
    <row r="1096" s="5" customFormat="1" x14ac:dyDescent="0.45"/>
    <row r="1097" s="5" customFormat="1" x14ac:dyDescent="0.45"/>
    <row r="1098" s="5" customFormat="1" x14ac:dyDescent="0.45"/>
    <row r="1099" s="5" customFormat="1" x14ac:dyDescent="0.45"/>
    <row r="1100" s="5" customFormat="1" x14ac:dyDescent="0.45"/>
    <row r="1101" s="5" customFormat="1" x14ac:dyDescent="0.45"/>
    <row r="1102" s="5" customFormat="1" x14ac:dyDescent="0.45"/>
    <row r="1103" s="5" customFormat="1" x14ac:dyDescent="0.45"/>
    <row r="1104" s="5" customFormat="1" x14ac:dyDescent="0.45"/>
    <row r="1105" s="5" customFormat="1" x14ac:dyDescent="0.45"/>
    <row r="1106" s="5" customFormat="1" x14ac:dyDescent="0.45"/>
    <row r="1107" s="5" customFormat="1" x14ac:dyDescent="0.45"/>
    <row r="1108" s="5" customFormat="1" x14ac:dyDescent="0.45"/>
    <row r="1109" s="5" customFormat="1" x14ac:dyDescent="0.45"/>
    <row r="1110" s="5" customFormat="1" x14ac:dyDescent="0.45"/>
    <row r="1111" s="5" customFormat="1" x14ac:dyDescent="0.45"/>
    <row r="1112" s="5" customFormat="1" x14ac:dyDescent="0.45"/>
    <row r="1113" s="5" customFormat="1" x14ac:dyDescent="0.45"/>
    <row r="1114" s="5" customFormat="1" x14ac:dyDescent="0.45"/>
    <row r="1115" s="5" customFormat="1" x14ac:dyDescent="0.45"/>
    <row r="1116" s="5" customFormat="1" x14ac:dyDescent="0.45"/>
    <row r="1117" s="5" customFormat="1" x14ac:dyDescent="0.45"/>
    <row r="1118" s="5" customFormat="1" x14ac:dyDescent="0.45"/>
    <row r="1119" s="5" customFormat="1" x14ac:dyDescent="0.45"/>
    <row r="1120" s="5" customFormat="1" x14ac:dyDescent="0.45"/>
    <row r="1121" s="5" customFormat="1" x14ac:dyDescent="0.45"/>
    <row r="1122" s="5" customFormat="1" x14ac:dyDescent="0.45"/>
    <row r="1123" s="5" customFormat="1" x14ac:dyDescent="0.45"/>
    <row r="1124" s="5" customFormat="1" x14ac:dyDescent="0.45"/>
    <row r="1125" s="5" customFormat="1" x14ac:dyDescent="0.45"/>
    <row r="1126" s="5" customFormat="1" x14ac:dyDescent="0.45"/>
    <row r="1127" s="5" customFormat="1" x14ac:dyDescent="0.45"/>
    <row r="1128" s="5" customFormat="1" x14ac:dyDescent="0.45"/>
    <row r="1129" s="5" customFormat="1" x14ac:dyDescent="0.45"/>
    <row r="1130" s="5" customFormat="1" x14ac:dyDescent="0.45"/>
    <row r="1131" s="5" customFormat="1" x14ac:dyDescent="0.45"/>
    <row r="1132" s="5" customFormat="1" x14ac:dyDescent="0.45"/>
    <row r="1133" s="5" customFormat="1" x14ac:dyDescent="0.45"/>
    <row r="1134" s="5" customFormat="1" x14ac:dyDescent="0.45"/>
    <row r="1135" s="5" customFormat="1" x14ac:dyDescent="0.45"/>
    <row r="1136" s="5" customFormat="1" x14ac:dyDescent="0.45"/>
    <row r="1137" s="5" customFormat="1" x14ac:dyDescent="0.45"/>
    <row r="1138" s="5" customFormat="1" x14ac:dyDescent="0.45"/>
    <row r="1139" s="5" customFormat="1" x14ac:dyDescent="0.45"/>
    <row r="1140" s="5" customFormat="1" x14ac:dyDescent="0.45"/>
    <row r="1141" s="5" customFormat="1" x14ac:dyDescent="0.45"/>
    <row r="1142" s="5" customFormat="1" x14ac:dyDescent="0.45"/>
    <row r="1143" s="5" customFormat="1" x14ac:dyDescent="0.45"/>
    <row r="1144" s="5" customFormat="1" x14ac:dyDescent="0.45"/>
    <row r="1145" s="5" customFormat="1" x14ac:dyDescent="0.45"/>
    <row r="1146" s="5" customFormat="1" x14ac:dyDescent="0.45"/>
    <row r="1147" s="5" customFormat="1" x14ac:dyDescent="0.45"/>
    <row r="1148" s="5" customFormat="1" x14ac:dyDescent="0.45"/>
    <row r="1149" s="5" customFormat="1" x14ac:dyDescent="0.45"/>
    <row r="1150" s="5" customFormat="1" x14ac:dyDescent="0.45"/>
    <row r="1151" s="5" customFormat="1" x14ac:dyDescent="0.45"/>
    <row r="1152" s="5" customFormat="1" x14ac:dyDescent="0.45"/>
    <row r="1153" s="5" customFormat="1" x14ac:dyDescent="0.45"/>
    <row r="1154" s="5" customFormat="1" x14ac:dyDescent="0.45"/>
    <row r="1155" s="5" customFormat="1" x14ac:dyDescent="0.45"/>
    <row r="1156" s="5" customFormat="1" x14ac:dyDescent="0.45"/>
    <row r="1157" s="5" customFormat="1" x14ac:dyDescent="0.45"/>
    <row r="1158" s="5" customFormat="1" x14ac:dyDescent="0.45"/>
    <row r="1159" s="5" customFormat="1" x14ac:dyDescent="0.45"/>
    <row r="1160" s="5" customFormat="1" x14ac:dyDescent="0.45"/>
    <row r="1161" s="5" customFormat="1" x14ac:dyDescent="0.45"/>
    <row r="1162" s="5" customFormat="1" x14ac:dyDescent="0.45"/>
    <row r="1163" s="5" customFormat="1" x14ac:dyDescent="0.45"/>
    <row r="1164" s="5" customFormat="1" x14ac:dyDescent="0.45"/>
    <row r="1165" s="5" customFormat="1" x14ac:dyDescent="0.45"/>
    <row r="1166" s="5" customFormat="1" x14ac:dyDescent="0.45"/>
    <row r="1167" s="5" customFormat="1" x14ac:dyDescent="0.45"/>
    <row r="1168" s="5" customFormat="1" x14ac:dyDescent="0.45"/>
    <row r="1169" s="5" customFormat="1" x14ac:dyDescent="0.45"/>
    <row r="1170" s="5" customFormat="1" x14ac:dyDescent="0.45"/>
    <row r="1171" s="5" customFormat="1" x14ac:dyDescent="0.45"/>
    <row r="1172" s="5" customFormat="1" x14ac:dyDescent="0.45"/>
    <row r="1173" s="5" customFormat="1" x14ac:dyDescent="0.45"/>
    <row r="1174" s="5" customFormat="1" x14ac:dyDescent="0.45"/>
    <row r="1175" s="5" customFormat="1" x14ac:dyDescent="0.45"/>
    <row r="1176" s="5" customFormat="1" x14ac:dyDescent="0.45"/>
    <row r="1177" s="5" customFormat="1" x14ac:dyDescent="0.45"/>
    <row r="1178" s="5" customFormat="1" x14ac:dyDescent="0.45"/>
    <row r="1179" s="5" customFormat="1" x14ac:dyDescent="0.45"/>
    <row r="1180" s="5" customFormat="1" x14ac:dyDescent="0.45"/>
    <row r="1181" s="5" customFormat="1" x14ac:dyDescent="0.45"/>
    <row r="1182" s="5" customFormat="1" x14ac:dyDescent="0.45"/>
    <row r="1183" s="5" customFormat="1" x14ac:dyDescent="0.45"/>
    <row r="1184" s="5" customFormat="1" x14ac:dyDescent="0.45"/>
    <row r="1185" s="5" customFormat="1" x14ac:dyDescent="0.45"/>
    <row r="1186" s="5" customFormat="1" x14ac:dyDescent="0.45"/>
    <row r="1187" s="5" customFormat="1" x14ac:dyDescent="0.45"/>
    <row r="1188" s="5" customFormat="1" x14ac:dyDescent="0.45"/>
    <row r="1189" s="5" customFormat="1" x14ac:dyDescent="0.45"/>
    <row r="1190" s="5" customFormat="1" x14ac:dyDescent="0.45"/>
    <row r="1191" s="5" customFormat="1" x14ac:dyDescent="0.45"/>
    <row r="1192" s="5" customFormat="1" x14ac:dyDescent="0.45"/>
    <row r="1193" s="5" customFormat="1" x14ac:dyDescent="0.45"/>
    <row r="1194" s="5" customFormat="1" x14ac:dyDescent="0.45"/>
    <row r="1195" s="5" customFormat="1" x14ac:dyDescent="0.45"/>
    <row r="1196" s="5" customFormat="1" x14ac:dyDescent="0.45"/>
    <row r="1197" s="5" customFormat="1" x14ac:dyDescent="0.45"/>
    <row r="1198" s="5" customFormat="1" x14ac:dyDescent="0.45"/>
    <row r="1199" s="5" customFormat="1" x14ac:dyDescent="0.45"/>
    <row r="1200" s="5" customFormat="1" x14ac:dyDescent="0.45"/>
    <row r="1201" s="5" customFormat="1" x14ac:dyDescent="0.45"/>
    <row r="1202" s="5" customFormat="1" x14ac:dyDescent="0.45"/>
    <row r="1203" s="5" customFormat="1" x14ac:dyDescent="0.45"/>
    <row r="1204" s="5" customFormat="1" x14ac:dyDescent="0.45"/>
    <row r="1205" s="5" customFormat="1" x14ac:dyDescent="0.45"/>
    <row r="1206" s="5" customFormat="1" x14ac:dyDescent="0.45"/>
    <row r="1207" s="5" customFormat="1" x14ac:dyDescent="0.45"/>
    <row r="1208" s="5" customFormat="1" x14ac:dyDescent="0.45"/>
    <row r="1209" s="5" customFormat="1" x14ac:dyDescent="0.45"/>
    <row r="1210" s="5" customFormat="1" x14ac:dyDescent="0.45"/>
    <row r="1211" s="5" customFormat="1" x14ac:dyDescent="0.45"/>
    <row r="1212" s="5" customFormat="1" x14ac:dyDescent="0.45"/>
    <row r="1213" s="5" customFormat="1" x14ac:dyDescent="0.45"/>
    <row r="1214" s="5" customFormat="1" x14ac:dyDescent="0.45"/>
    <row r="1215" s="5" customFormat="1" x14ac:dyDescent="0.45"/>
    <row r="1216" s="5" customFormat="1" x14ac:dyDescent="0.45"/>
    <row r="1217" s="5" customFormat="1" x14ac:dyDescent="0.45"/>
    <row r="1218" s="5" customFormat="1" x14ac:dyDescent="0.45"/>
    <row r="1219" s="5" customFormat="1" x14ac:dyDescent="0.45"/>
    <row r="1220" s="5" customFormat="1" x14ac:dyDescent="0.45"/>
    <row r="1221" s="5" customFormat="1" x14ac:dyDescent="0.45"/>
    <row r="1222" s="5" customFormat="1" x14ac:dyDescent="0.45"/>
    <row r="1223" s="5" customFormat="1" x14ac:dyDescent="0.45"/>
    <row r="1224" s="5" customFormat="1" x14ac:dyDescent="0.45"/>
    <row r="1225" s="5" customFormat="1" x14ac:dyDescent="0.45"/>
    <row r="1226" s="5" customFormat="1" x14ac:dyDescent="0.45"/>
    <row r="1227" s="5" customFormat="1" x14ac:dyDescent="0.45"/>
    <row r="1228" s="5" customFormat="1" x14ac:dyDescent="0.45"/>
    <row r="1229" s="5" customFormat="1" x14ac:dyDescent="0.45"/>
    <row r="1230" s="5" customFormat="1" x14ac:dyDescent="0.45"/>
    <row r="1231" s="5" customFormat="1" x14ac:dyDescent="0.45"/>
    <row r="1232" s="5" customFormat="1" x14ac:dyDescent="0.45"/>
    <row r="1233" s="5" customFormat="1" x14ac:dyDescent="0.45"/>
    <row r="1234" s="5" customFormat="1" x14ac:dyDescent="0.45"/>
    <row r="1235" s="5" customFormat="1" x14ac:dyDescent="0.45"/>
    <row r="1236" s="5" customFormat="1" x14ac:dyDescent="0.45"/>
    <row r="1237" s="5" customFormat="1" x14ac:dyDescent="0.45"/>
    <row r="1238" s="5" customFormat="1" x14ac:dyDescent="0.45"/>
    <row r="1239" s="5" customFormat="1" x14ac:dyDescent="0.45"/>
    <row r="1240" s="5" customFormat="1" x14ac:dyDescent="0.45"/>
    <row r="1241" s="5" customFormat="1" x14ac:dyDescent="0.45"/>
    <row r="1242" s="5" customFormat="1" x14ac:dyDescent="0.45"/>
    <row r="1243" s="5" customFormat="1" x14ac:dyDescent="0.45"/>
    <row r="1244" s="5" customFormat="1" x14ac:dyDescent="0.45"/>
    <row r="1245" s="5" customFormat="1" x14ac:dyDescent="0.45"/>
    <row r="1246" s="5" customFormat="1" x14ac:dyDescent="0.45"/>
    <row r="1247" s="5" customFormat="1" x14ac:dyDescent="0.45"/>
    <row r="1248" s="5" customFormat="1" x14ac:dyDescent="0.45"/>
    <row r="1249" s="5" customFormat="1" x14ac:dyDescent="0.45"/>
    <row r="1250" s="5" customFormat="1" x14ac:dyDescent="0.45"/>
    <row r="1251" s="5" customFormat="1" x14ac:dyDescent="0.45"/>
    <row r="1252" s="5" customFormat="1" x14ac:dyDescent="0.45"/>
    <row r="1253" s="5" customFormat="1" x14ac:dyDescent="0.45"/>
    <row r="1254" s="5" customFormat="1" x14ac:dyDescent="0.45"/>
    <row r="1255" s="5" customFormat="1" x14ac:dyDescent="0.45"/>
    <row r="1256" s="5" customFormat="1" x14ac:dyDescent="0.45"/>
    <row r="1257" s="5" customFormat="1" x14ac:dyDescent="0.45"/>
    <row r="1258" s="5" customFormat="1" x14ac:dyDescent="0.45"/>
    <row r="1259" s="5" customFormat="1" x14ac:dyDescent="0.45"/>
    <row r="1260" s="5" customFormat="1" x14ac:dyDescent="0.45"/>
    <row r="1261" s="5" customFormat="1" x14ac:dyDescent="0.45"/>
    <row r="1262" s="5" customFormat="1" x14ac:dyDescent="0.45"/>
    <row r="1263" s="5" customFormat="1" x14ac:dyDescent="0.45"/>
    <row r="1264" s="5" customFormat="1" x14ac:dyDescent="0.45"/>
    <row r="1265" s="5" customFormat="1" x14ac:dyDescent="0.45"/>
    <row r="1266" s="5" customFormat="1" x14ac:dyDescent="0.45"/>
    <row r="1267" s="5" customFormat="1" x14ac:dyDescent="0.45"/>
    <row r="1268" s="5" customFormat="1" x14ac:dyDescent="0.45"/>
    <row r="1269" s="5" customFormat="1" x14ac:dyDescent="0.45"/>
    <row r="1270" s="5" customFormat="1" x14ac:dyDescent="0.45"/>
    <row r="1271" s="5" customFormat="1" x14ac:dyDescent="0.45"/>
    <row r="1272" s="5" customFormat="1" x14ac:dyDescent="0.45"/>
    <row r="1273" s="5" customFormat="1" x14ac:dyDescent="0.45"/>
    <row r="1274" s="5" customFormat="1" x14ac:dyDescent="0.45"/>
    <row r="1275" s="5" customFormat="1" x14ac:dyDescent="0.45"/>
    <row r="1276" s="5" customFormat="1" x14ac:dyDescent="0.45"/>
    <row r="1277" s="5" customFormat="1" x14ac:dyDescent="0.45"/>
    <row r="1278" s="5" customFormat="1" x14ac:dyDescent="0.45"/>
    <row r="1279" s="5" customFormat="1" x14ac:dyDescent="0.45"/>
    <row r="1280" s="5" customFormat="1" x14ac:dyDescent="0.45"/>
    <row r="1281" s="5" customFormat="1" x14ac:dyDescent="0.45"/>
    <row r="1282" s="5" customFormat="1" x14ac:dyDescent="0.45"/>
    <row r="1283" s="5" customFormat="1" x14ac:dyDescent="0.45"/>
    <row r="1284" s="5" customFormat="1" x14ac:dyDescent="0.45"/>
    <row r="1285" s="5" customFormat="1" x14ac:dyDescent="0.45"/>
    <row r="1286" s="5" customFormat="1" x14ac:dyDescent="0.45"/>
    <row r="1287" s="5" customFormat="1" x14ac:dyDescent="0.45"/>
    <row r="1288" s="5" customFormat="1" x14ac:dyDescent="0.45"/>
    <row r="1289" s="5" customFormat="1" x14ac:dyDescent="0.45"/>
    <row r="1290" s="5" customFormat="1" x14ac:dyDescent="0.45"/>
    <row r="1291" s="5" customFormat="1" x14ac:dyDescent="0.45"/>
    <row r="1292" s="5" customFormat="1" x14ac:dyDescent="0.45"/>
    <row r="1293" s="5" customFormat="1" x14ac:dyDescent="0.45"/>
    <row r="1294" s="5" customFormat="1" x14ac:dyDescent="0.45"/>
    <row r="1295" s="5" customFormat="1" x14ac:dyDescent="0.45"/>
    <row r="1296" s="5" customFormat="1" x14ac:dyDescent="0.45"/>
    <row r="1297" s="5" customFormat="1" x14ac:dyDescent="0.45"/>
    <row r="1298" s="5" customFormat="1" x14ac:dyDescent="0.45"/>
    <row r="1299" s="5" customFormat="1" x14ac:dyDescent="0.45"/>
    <row r="1300" s="5" customFormat="1" x14ac:dyDescent="0.45"/>
    <row r="1301" s="5" customFormat="1" x14ac:dyDescent="0.45"/>
    <row r="1302" s="5" customFormat="1" x14ac:dyDescent="0.45"/>
    <row r="1303" s="5" customFormat="1" x14ac:dyDescent="0.45"/>
    <row r="1304" s="5" customFormat="1" x14ac:dyDescent="0.45"/>
    <row r="1305" s="5" customFormat="1" x14ac:dyDescent="0.45"/>
    <row r="1306" s="5" customFormat="1" x14ac:dyDescent="0.45"/>
    <row r="1307" s="5" customFormat="1" x14ac:dyDescent="0.45"/>
    <row r="1308" s="5" customFormat="1" x14ac:dyDescent="0.45"/>
    <row r="1309" s="5" customFormat="1" x14ac:dyDescent="0.45"/>
    <row r="1310" s="5" customFormat="1" x14ac:dyDescent="0.45"/>
    <row r="1311" s="5" customFormat="1" x14ac:dyDescent="0.45"/>
    <row r="1312" s="5" customFormat="1" x14ac:dyDescent="0.45"/>
    <row r="1313" s="5" customFormat="1" x14ac:dyDescent="0.45"/>
    <row r="1314" s="5" customFormat="1" x14ac:dyDescent="0.45"/>
    <row r="1315" s="5" customFormat="1" x14ac:dyDescent="0.45"/>
    <row r="1316" s="5" customFormat="1" x14ac:dyDescent="0.45"/>
    <row r="1317" s="5" customFormat="1" x14ac:dyDescent="0.45"/>
    <row r="1318" s="5" customFormat="1" x14ac:dyDescent="0.45"/>
    <row r="1319" s="5" customFormat="1" x14ac:dyDescent="0.45"/>
    <row r="1320" s="5" customFormat="1" x14ac:dyDescent="0.45"/>
    <row r="1321" s="5" customFormat="1" x14ac:dyDescent="0.45"/>
    <row r="1322" s="5" customFormat="1" x14ac:dyDescent="0.45"/>
    <row r="1323" s="5" customFormat="1" x14ac:dyDescent="0.45"/>
    <row r="1324" s="5" customFormat="1" x14ac:dyDescent="0.45"/>
    <row r="1325" s="5" customFormat="1" x14ac:dyDescent="0.45"/>
    <row r="1326" s="5" customFormat="1" x14ac:dyDescent="0.45"/>
    <row r="1327" s="5" customFormat="1" x14ac:dyDescent="0.45"/>
    <row r="1328" s="5" customFormat="1" x14ac:dyDescent="0.45"/>
    <row r="1329" s="5" customFormat="1" x14ac:dyDescent="0.45"/>
    <row r="1330" s="5" customFormat="1" x14ac:dyDescent="0.45"/>
    <row r="1331" s="5" customFormat="1" x14ac:dyDescent="0.45"/>
    <row r="1332" s="5" customFormat="1" x14ac:dyDescent="0.45"/>
    <row r="1333" s="5" customFormat="1" x14ac:dyDescent="0.45"/>
    <row r="1334" s="5" customFormat="1" x14ac:dyDescent="0.45"/>
    <row r="1335" s="5" customFormat="1" x14ac:dyDescent="0.45"/>
    <row r="1336" s="5" customFormat="1" x14ac:dyDescent="0.45"/>
    <row r="1337" s="5" customFormat="1" x14ac:dyDescent="0.45"/>
    <row r="1338" s="5" customFormat="1" x14ac:dyDescent="0.45"/>
    <row r="1339" s="5" customFormat="1" x14ac:dyDescent="0.45"/>
    <row r="1340" s="5" customFormat="1" x14ac:dyDescent="0.45"/>
    <row r="1341" s="5" customFormat="1" x14ac:dyDescent="0.45"/>
    <row r="1342" s="5" customFormat="1" x14ac:dyDescent="0.45"/>
    <row r="1343" s="5" customFormat="1" x14ac:dyDescent="0.45"/>
    <row r="1344" s="5" customFormat="1" x14ac:dyDescent="0.45"/>
    <row r="1345" s="5" customFormat="1" x14ac:dyDescent="0.45"/>
    <row r="1346" s="5" customFormat="1" x14ac:dyDescent="0.45"/>
    <row r="1347" s="5" customFormat="1" x14ac:dyDescent="0.45"/>
    <row r="1348" s="5" customFormat="1" x14ac:dyDescent="0.45"/>
    <row r="1349" s="5" customFormat="1" x14ac:dyDescent="0.45"/>
    <row r="1350" s="5" customFormat="1" x14ac:dyDescent="0.45"/>
    <row r="1351" s="5" customFormat="1" x14ac:dyDescent="0.45"/>
    <row r="1352" s="5" customFormat="1" x14ac:dyDescent="0.45"/>
    <row r="1353" s="5" customFormat="1" x14ac:dyDescent="0.45"/>
    <row r="1354" s="5" customFormat="1" x14ac:dyDescent="0.45"/>
    <row r="1355" s="5" customFormat="1" x14ac:dyDescent="0.45"/>
    <row r="1356" s="5" customFormat="1" x14ac:dyDescent="0.45"/>
    <row r="1357" s="5" customFormat="1" x14ac:dyDescent="0.45"/>
    <row r="1358" s="5" customFormat="1" x14ac:dyDescent="0.45"/>
    <row r="1359" s="5" customFormat="1" x14ac:dyDescent="0.45"/>
    <row r="1360" s="5" customFormat="1" x14ac:dyDescent="0.45"/>
    <row r="1361" s="5" customFormat="1" x14ac:dyDescent="0.45"/>
    <row r="1362" s="5" customFormat="1" x14ac:dyDescent="0.45"/>
    <row r="1363" s="5" customFormat="1" x14ac:dyDescent="0.45"/>
    <row r="1364" s="5" customFormat="1" x14ac:dyDescent="0.45"/>
    <row r="1365" s="5" customFormat="1" x14ac:dyDescent="0.45"/>
    <row r="1366" s="5" customFormat="1" x14ac:dyDescent="0.45"/>
    <row r="1367" s="5" customFormat="1" x14ac:dyDescent="0.45"/>
    <row r="1368" s="5" customFormat="1" x14ac:dyDescent="0.45"/>
    <row r="1369" s="5" customFormat="1" x14ac:dyDescent="0.45"/>
    <row r="1370" s="5" customFormat="1" x14ac:dyDescent="0.45"/>
    <row r="1371" s="5" customFormat="1" x14ac:dyDescent="0.45"/>
    <row r="1372" s="5" customFormat="1" x14ac:dyDescent="0.45"/>
    <row r="1373" s="5" customFormat="1" x14ac:dyDescent="0.45"/>
    <row r="1374" s="5" customFormat="1" x14ac:dyDescent="0.45"/>
    <row r="1375" s="5" customFormat="1" x14ac:dyDescent="0.45"/>
    <row r="1376" s="5" customFormat="1" x14ac:dyDescent="0.45"/>
    <row r="1377" s="5" customFormat="1" x14ac:dyDescent="0.45"/>
    <row r="1378" s="5" customFormat="1" x14ac:dyDescent="0.45"/>
    <row r="1379" s="5" customFormat="1" x14ac:dyDescent="0.45"/>
    <row r="1380" s="5" customFormat="1" x14ac:dyDescent="0.45"/>
    <row r="1381" s="5" customFormat="1" x14ac:dyDescent="0.45"/>
    <row r="1382" s="5" customFormat="1" x14ac:dyDescent="0.45"/>
    <row r="1383" s="5" customFormat="1" x14ac:dyDescent="0.45"/>
    <row r="1384" s="5" customFormat="1" x14ac:dyDescent="0.45"/>
    <row r="1385" s="5" customFormat="1" x14ac:dyDescent="0.45"/>
    <row r="1386" s="5" customFormat="1" x14ac:dyDescent="0.45"/>
    <row r="1387" s="5" customFormat="1" x14ac:dyDescent="0.45"/>
    <row r="1388" s="5" customFormat="1" x14ac:dyDescent="0.45"/>
    <row r="1389" s="5" customFormat="1" x14ac:dyDescent="0.45"/>
    <row r="1390" s="5" customFormat="1" x14ac:dyDescent="0.45"/>
    <row r="1391" s="5" customFormat="1" x14ac:dyDescent="0.45"/>
    <row r="1392" s="5" customFormat="1" x14ac:dyDescent="0.45"/>
    <row r="1393" s="5" customFormat="1" x14ac:dyDescent="0.45"/>
    <row r="1394" s="5" customFormat="1" x14ac:dyDescent="0.45"/>
    <row r="1395" s="5" customFormat="1" x14ac:dyDescent="0.45"/>
    <row r="1396" s="5" customFormat="1" x14ac:dyDescent="0.45"/>
    <row r="1397" s="5" customFormat="1" x14ac:dyDescent="0.45"/>
    <row r="1398" s="5" customFormat="1" x14ac:dyDescent="0.45"/>
    <row r="1399" s="5" customFormat="1" x14ac:dyDescent="0.45"/>
    <row r="1400" s="5" customFormat="1" x14ac:dyDescent="0.45"/>
    <row r="1401" s="5" customFormat="1" x14ac:dyDescent="0.45"/>
    <row r="1402" s="5" customFormat="1" x14ac:dyDescent="0.45"/>
    <row r="1403" s="5" customFormat="1" x14ac:dyDescent="0.45"/>
    <row r="1404" s="5" customFormat="1" x14ac:dyDescent="0.45"/>
    <row r="1405" s="5" customFormat="1" x14ac:dyDescent="0.45"/>
    <row r="1406" s="5" customFormat="1" x14ac:dyDescent="0.45"/>
    <row r="1407" s="5" customFormat="1" x14ac:dyDescent="0.45"/>
    <row r="1408" s="5" customFormat="1" x14ac:dyDescent="0.45"/>
    <row r="1409" s="5" customFormat="1" x14ac:dyDescent="0.45"/>
    <row r="1410" s="5" customFormat="1" x14ac:dyDescent="0.45"/>
    <row r="1411" s="5" customFormat="1" x14ac:dyDescent="0.45"/>
    <row r="1412" s="5" customFormat="1" x14ac:dyDescent="0.45"/>
    <row r="1413" s="5" customFormat="1" x14ac:dyDescent="0.45"/>
    <row r="1414" s="5" customFormat="1" x14ac:dyDescent="0.45"/>
    <row r="1415" s="5" customFormat="1" x14ac:dyDescent="0.45"/>
    <row r="1416" s="5" customFormat="1" x14ac:dyDescent="0.45"/>
    <row r="1417" s="5" customFormat="1" x14ac:dyDescent="0.45"/>
    <row r="1418" s="5" customFormat="1" x14ac:dyDescent="0.45"/>
    <row r="1419" s="5" customFormat="1" x14ac:dyDescent="0.45"/>
    <row r="1420" s="5" customFormat="1" x14ac:dyDescent="0.45"/>
    <row r="1421" s="5" customFormat="1" x14ac:dyDescent="0.45"/>
    <row r="1422" s="5" customFormat="1" x14ac:dyDescent="0.45"/>
    <row r="1423" s="5" customFormat="1" x14ac:dyDescent="0.45"/>
    <row r="1424" s="5" customFormat="1" x14ac:dyDescent="0.45"/>
    <row r="1425" s="5" customFormat="1" x14ac:dyDescent="0.45"/>
    <row r="1426" s="5" customFormat="1" x14ac:dyDescent="0.45"/>
    <row r="1427" s="5" customFormat="1" x14ac:dyDescent="0.45"/>
    <row r="1428" s="5" customFormat="1" x14ac:dyDescent="0.45"/>
    <row r="1429" s="5" customFormat="1" x14ac:dyDescent="0.45"/>
    <row r="1430" s="5" customFormat="1" x14ac:dyDescent="0.45"/>
    <row r="1431" s="5" customFormat="1" x14ac:dyDescent="0.45"/>
    <row r="1432" s="5" customFormat="1" x14ac:dyDescent="0.45"/>
    <row r="1433" s="5" customFormat="1" x14ac:dyDescent="0.45"/>
    <row r="1434" s="5" customFormat="1" x14ac:dyDescent="0.45"/>
    <row r="1435" s="5" customFormat="1" x14ac:dyDescent="0.45"/>
    <row r="1436" s="5" customFormat="1" x14ac:dyDescent="0.45"/>
    <row r="1437" s="5" customFormat="1" x14ac:dyDescent="0.45"/>
    <row r="1438" s="5" customFormat="1" x14ac:dyDescent="0.45"/>
    <row r="1439" s="5" customFormat="1" x14ac:dyDescent="0.45"/>
    <row r="1440" s="5" customFormat="1" x14ac:dyDescent="0.45"/>
    <row r="1441" s="5" customFormat="1" x14ac:dyDescent="0.45"/>
    <row r="1442" s="5" customFormat="1" x14ac:dyDescent="0.45"/>
  </sheetData>
  <phoneticPr fontId="1"/>
  <pageMargins left="0.7" right="0.7" top="0.75" bottom="0.75" header="0.3" footer="0.3"/>
  <pageSetup paperSize="9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4" tint="0.59999389629810485"/>
    <pageSetUpPr fitToPage="1"/>
  </sheetPr>
  <dimension ref="A1:N486"/>
  <sheetViews>
    <sheetView tabSelected="1" topLeftCell="B1" zoomScale="85" zoomScaleNormal="85" workbookViewId="0">
      <selection activeCell="C35" sqref="C35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8.3984375" bestFit="1" customWidth="1"/>
    <col min="6" max="6" width="27.8984375" bestFit="1" customWidth="1"/>
    <col min="7" max="7" width="31.5976562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8984375" customWidth="1"/>
    <col min="12" max="12" width="10.59765625" bestFit="1" customWidth="1"/>
    <col min="13" max="13" width="23.3984375" hidden="1" customWidth="1"/>
    <col min="14" max="14" width="38" bestFit="1" customWidth="1"/>
    <col min="16" max="16" width="10.59765625" bestFit="1" customWidth="1"/>
  </cols>
  <sheetData>
    <row r="1" spans="1:14" x14ac:dyDescent="0.45">
      <c r="A1" t="s">
        <v>38</v>
      </c>
      <c r="C1" s="52">
        <f>WOL!D1</f>
        <v>45236.673611111109</v>
      </c>
      <c r="D1" s="10" t="s">
        <v>189</v>
      </c>
      <c r="E1" s="58">
        <f>C1-12*60*60/3600/24</f>
        <v>45236.173611111109</v>
      </c>
      <c r="L1" s="11" t="s">
        <v>39</v>
      </c>
    </row>
    <row r="2" spans="1:14" x14ac:dyDescent="0.45">
      <c r="A2" t="s">
        <v>145</v>
      </c>
      <c r="C2" s="51">
        <f>WOL!D2</f>
        <v>45237.333333333336</v>
      </c>
      <c r="D2" s="10" t="s">
        <v>190</v>
      </c>
      <c r="E2" s="58">
        <f>D36+(240+120+300)/3600/24</f>
        <v>45237.253159722211</v>
      </c>
      <c r="F2" t="s">
        <v>191</v>
      </c>
      <c r="G2" s="59">
        <f>D36-100/3600/24</f>
        <v>45237.244363425911</v>
      </c>
      <c r="L2" s="11"/>
    </row>
    <row r="3" spans="1:14" x14ac:dyDescent="0.45">
      <c r="C3" s="50"/>
      <c r="L3" s="11"/>
    </row>
    <row r="4" spans="1:14" x14ac:dyDescent="0.45">
      <c r="A4" s="91" t="s">
        <v>40</v>
      </c>
      <c r="B4" s="91"/>
      <c r="C4" s="91" t="s">
        <v>41</v>
      </c>
      <c r="D4" s="91"/>
      <c r="L4" s="11">
        <f>+SUM(L6:L71)</f>
        <v>553</v>
      </c>
    </row>
    <row r="5" spans="1:14" x14ac:dyDescent="0.45">
      <c r="A5" s="12" t="s">
        <v>42</v>
      </c>
      <c r="B5" s="12" t="s">
        <v>43</v>
      </c>
      <c r="C5" s="12" t="s">
        <v>42</v>
      </c>
      <c r="D5" s="12" t="s">
        <v>43</v>
      </c>
      <c r="E5" s="12" t="s">
        <v>44</v>
      </c>
      <c r="F5" s="12" t="s">
        <v>45</v>
      </c>
      <c r="G5" s="12" t="s">
        <v>46</v>
      </c>
      <c r="H5" s="12" t="s">
        <v>15</v>
      </c>
      <c r="I5" s="12"/>
      <c r="L5" s="11" t="s">
        <v>47</v>
      </c>
      <c r="M5" s="42" t="s">
        <v>195</v>
      </c>
      <c r="N5" t="s">
        <v>47</v>
      </c>
    </row>
    <row r="6" spans="1:14" x14ac:dyDescent="0.45">
      <c r="C6" s="13">
        <v>45236.673611111109</v>
      </c>
      <c r="D6" s="14">
        <f t="shared" ref="D6:D37" si="0">C6+H6/3600/24</f>
        <v>45236.677662037036</v>
      </c>
      <c r="E6" s="2"/>
      <c r="F6" s="25" t="s">
        <v>393</v>
      </c>
      <c r="G6" s="64" t="s">
        <v>485</v>
      </c>
      <c r="H6" s="2">
        <f>VLOOKUP(G6,List!B:C,2,0)</f>
        <v>350</v>
      </c>
      <c r="I6" s="2"/>
      <c r="K6" s="2" t="str">
        <f>VLOOKUP(G6,List!B:E,4,0)</f>
        <v>dcsm-CRCO_BUS_MONI_ON_ROMUPL_DIS</v>
      </c>
      <c r="L6" s="2">
        <f>VLOOKUP(G6,List!B:G,6,0)</f>
        <v>11</v>
      </c>
      <c r="M6" s="14">
        <f t="shared" ref="M6:M37" si="1">C6-317/3600/24</f>
        <v>45236.669942129629</v>
      </c>
      <c r="N6" t="str">
        <f t="shared" ref="N6:N13" si="2">+"0000    CALL "&amp;K6&amp;" -Run"</f>
        <v>0000    CALL dcsm-CRCO_BUS_MONI_ON_ROMUPL_DIS -Run</v>
      </c>
    </row>
    <row r="7" spans="1:14" x14ac:dyDescent="0.45">
      <c r="C7" s="13">
        <f>D6</f>
        <v>45236.677662037036</v>
      </c>
      <c r="D7" s="14">
        <f t="shared" si="0"/>
        <v>45236.682025462964</v>
      </c>
      <c r="E7" s="2"/>
      <c r="G7" s="66" t="s">
        <v>405</v>
      </c>
      <c r="H7" s="2">
        <f>VLOOKUP(G7,List!B:C,2,0)</f>
        <v>377</v>
      </c>
      <c r="I7" s="2"/>
      <c r="K7" s="2" t="str">
        <f>VLOOKUP(G7,List!B:E,4,0)</f>
        <v>dcsm-CRCO_SI_READY</v>
      </c>
      <c r="L7" s="2">
        <f>VLOOKUP(G7,List!B:G,6,0)</f>
        <v>17</v>
      </c>
      <c r="M7" s="14">
        <f t="shared" si="1"/>
        <v>45236.673993055556</v>
      </c>
      <c r="N7" t="str">
        <f t="shared" si="2"/>
        <v>0000    CALL dcsm-CRCO_SI_READY -Run</v>
      </c>
    </row>
    <row r="8" spans="1:14" x14ac:dyDescent="0.45">
      <c r="C8" s="13">
        <f t="shared" ref="C8:C13" si="3">D7</f>
        <v>45236.682025462964</v>
      </c>
      <c r="D8" s="14">
        <f t="shared" si="0"/>
        <v>45236.682488425926</v>
      </c>
      <c r="E8" s="2"/>
      <c r="G8" s="66" t="s">
        <v>406</v>
      </c>
      <c r="H8" s="2">
        <f>VLOOKUP(G8,List!B:C,2,0)</f>
        <v>40</v>
      </c>
      <c r="I8" s="2"/>
      <c r="K8" s="2" t="str">
        <f>VLOOKUP(G8,List!B:E,4,0)</f>
        <v>dcsm-CRCO_CEL_MONI_OFF</v>
      </c>
      <c r="L8" s="2">
        <f>VLOOKUP(G8,List!B:G,6,0)</f>
        <v>1</v>
      </c>
      <c r="M8" s="14">
        <f t="shared" si="1"/>
        <v>45236.678356481483</v>
      </c>
      <c r="N8" t="str">
        <f t="shared" si="2"/>
        <v>0000    CALL dcsm-CRCO_CEL_MONI_OFF -Run</v>
      </c>
    </row>
    <row r="9" spans="1:14" x14ac:dyDescent="0.45">
      <c r="C9" s="13">
        <f t="shared" si="3"/>
        <v>45236.682488425926</v>
      </c>
      <c r="D9" s="14">
        <f t="shared" si="0"/>
        <v>45236.688379629632</v>
      </c>
      <c r="E9" s="2"/>
      <c r="F9" s="2" t="s">
        <v>10</v>
      </c>
      <c r="G9" s="66" t="s">
        <v>407</v>
      </c>
      <c r="H9" s="2">
        <f>VLOOKUP(G9,List!B:C,2,0)</f>
        <v>509</v>
      </c>
      <c r="I9" s="2"/>
      <c r="K9" s="2" t="str">
        <f>VLOOKUP(G9,List!B:E,4,0)</f>
        <v>dcsm-CRCO_MDP_ON</v>
      </c>
      <c r="L9" s="2">
        <f>VLOOKUP(G9,List!B:G,6,0)</f>
        <v>12</v>
      </c>
      <c r="M9" s="14">
        <f t="shared" si="1"/>
        <v>45236.678819444445</v>
      </c>
      <c r="N9" t="str">
        <f t="shared" si="2"/>
        <v>0000    CALL dcsm-CRCO_MDP_ON -Run</v>
      </c>
    </row>
    <row r="10" spans="1:14" x14ac:dyDescent="0.45">
      <c r="C10" s="13">
        <f t="shared" si="3"/>
        <v>45236.688379629632</v>
      </c>
      <c r="D10" s="14">
        <f t="shared" si="0"/>
        <v>45236.690231481487</v>
      </c>
      <c r="E10" s="2"/>
      <c r="F10" s="88" t="s">
        <v>408</v>
      </c>
      <c r="G10" s="66" t="s">
        <v>409</v>
      </c>
      <c r="H10" s="2">
        <f>VLOOKUP(G10,List!B:C,2,0)</f>
        <v>160</v>
      </c>
      <c r="I10" s="2"/>
      <c r="K10" s="2" t="str">
        <f>VLOOKUP(G10,List!B:E,4,0)</f>
        <v>dcsm-CRCO_PME_ON</v>
      </c>
      <c r="L10" s="2">
        <f>VLOOKUP(G10,List!B:G,6,0)</f>
        <v>5</v>
      </c>
      <c r="M10" s="14">
        <f t="shared" si="1"/>
        <v>45236.684710648151</v>
      </c>
      <c r="N10" t="str">
        <f t="shared" si="2"/>
        <v>0000    CALL dcsm-CRCO_PME_ON -Run</v>
      </c>
    </row>
    <row r="11" spans="1:14" x14ac:dyDescent="0.45">
      <c r="C11" s="13">
        <f t="shared" si="3"/>
        <v>45236.690231481487</v>
      </c>
      <c r="D11" s="14">
        <f t="shared" si="0"/>
        <v>45236.718564814822</v>
      </c>
      <c r="E11" s="2"/>
      <c r="F11" s="89"/>
      <c r="G11" s="66" t="s">
        <v>410</v>
      </c>
      <c r="H11" s="2">
        <f>VLOOKUP(G11,List!B:C,2,0)</f>
        <v>2448</v>
      </c>
      <c r="I11" s="2"/>
      <c r="K11" s="2" t="str">
        <f>VLOOKUP(G11,List!B:E,4,0)</f>
        <v>dcsm-CRCO_PWI_CHECK</v>
      </c>
      <c r="L11" s="2">
        <f>VLOOKUP(G11,List!B:G,6,0)</f>
        <v>51</v>
      </c>
      <c r="M11" s="14">
        <f t="shared" si="1"/>
        <v>45236.686562500006</v>
      </c>
      <c r="N11" t="str">
        <f t="shared" si="2"/>
        <v>0000    CALL dcsm-CRCO_PWI_CHECK -Run</v>
      </c>
    </row>
    <row r="12" spans="1:14" x14ac:dyDescent="0.45">
      <c r="C12" s="13">
        <f t="shared" si="3"/>
        <v>45236.718564814822</v>
      </c>
      <c r="D12" s="14">
        <f t="shared" si="0"/>
        <v>45236.764502314822</v>
      </c>
      <c r="E12" s="2"/>
      <c r="F12" s="89"/>
      <c r="G12" s="66" t="s">
        <v>411</v>
      </c>
      <c r="H12" s="2">
        <f>VLOOKUP(G12,List!B:C,2,0)</f>
        <v>3969</v>
      </c>
      <c r="I12" s="2"/>
      <c r="K12" s="2" t="str">
        <f>VLOOKUP(G12,List!B:E,4,0)</f>
        <v>dcsm-CRCO_MGF_CHECK</v>
      </c>
      <c r="L12" s="2">
        <f>VLOOKUP(G12,List!B:G,6,0)</f>
        <v>49</v>
      </c>
      <c r="M12" s="14">
        <f t="shared" si="1"/>
        <v>45236.714895833342</v>
      </c>
      <c r="N12" t="str">
        <f t="shared" si="2"/>
        <v>0000    CALL dcsm-CRCO_MGF_CHECK -Run</v>
      </c>
    </row>
    <row r="13" spans="1:14" x14ac:dyDescent="0.45">
      <c r="C13" s="13">
        <f t="shared" si="3"/>
        <v>45236.764502314822</v>
      </c>
      <c r="D13" s="14">
        <f t="shared" si="0"/>
        <v>45236.785891203712</v>
      </c>
      <c r="E13" s="2"/>
      <c r="F13" s="89"/>
      <c r="G13" s="66" t="s">
        <v>412</v>
      </c>
      <c r="H13" s="2">
        <f>VLOOKUP(G13,List!B:C,2,0)</f>
        <v>1848</v>
      </c>
      <c r="I13" s="2"/>
      <c r="K13" s="2" t="str">
        <f>VLOOKUP(G13,List!B:E,4,0)</f>
        <v>dcsm-CRCO_MASTWPT_CHECK</v>
      </c>
      <c r="L13" s="2">
        <f>VLOOKUP(G13,List!B:G,6,0)</f>
        <v>41</v>
      </c>
      <c r="M13" s="14">
        <f t="shared" si="1"/>
        <v>45236.760833333341</v>
      </c>
      <c r="N13" t="str">
        <f t="shared" si="2"/>
        <v>0000    CALL dcsm-CRCO_MASTWPT_CHECK -Run</v>
      </c>
    </row>
    <row r="14" spans="1:14" x14ac:dyDescent="0.45">
      <c r="C14" s="13">
        <f t="shared" ref="C14:C23" si="4">D13</f>
        <v>45236.785891203712</v>
      </c>
      <c r="D14" s="14">
        <f t="shared" si="0"/>
        <v>45236.787280092598</v>
      </c>
      <c r="E14" s="25"/>
      <c r="F14" s="89"/>
      <c r="G14" s="66" t="s">
        <v>413</v>
      </c>
      <c r="H14" s="2">
        <f>VLOOKUP(G14,List!B:C,2,0)</f>
        <v>120</v>
      </c>
      <c r="I14" s="2"/>
      <c r="K14" s="2" t="str">
        <f>VLOOKUP(G14,List!B:E,4,0)</f>
        <v>dcsm-CRCO_PME_OFF</v>
      </c>
      <c r="L14" s="2">
        <f>VLOOKUP(G14,List!B:G,6,0)</f>
        <v>5</v>
      </c>
      <c r="M14" s="14">
        <f t="shared" si="1"/>
        <v>45236.782222222231</v>
      </c>
      <c r="N14" t="str">
        <f>+"0000    CALL "&amp;K14&amp;" -Run"</f>
        <v>0000    CALL dcsm-CRCO_PME_OFF -Run</v>
      </c>
    </row>
    <row r="15" spans="1:14" x14ac:dyDescent="0.45">
      <c r="C15" s="13">
        <f t="shared" si="4"/>
        <v>45236.787280092598</v>
      </c>
      <c r="D15" s="13">
        <f t="shared" si="0"/>
        <v>45236.811678240745</v>
      </c>
      <c r="E15" s="2"/>
      <c r="F15" s="89"/>
      <c r="G15" s="66" t="s">
        <v>414</v>
      </c>
      <c r="H15" s="2">
        <f>VLOOKUP(G15,List!B:C,2,0)</f>
        <v>2108</v>
      </c>
      <c r="I15" s="2"/>
      <c r="K15" s="2" t="str">
        <f>VLOOKUP(G15,List!B:E,4,0)</f>
        <v>dcsm-CRCO_MDM_CHECK</v>
      </c>
      <c r="L15" s="2">
        <f>VLOOKUP(G15,List!B:G,6,0)</f>
        <v>45</v>
      </c>
      <c r="M15" s="14">
        <f t="shared" si="1"/>
        <v>45236.783611111117</v>
      </c>
      <c r="N15" t="str">
        <f t="shared" ref="N15:N16" si="5">+"0000    CALL "&amp;K15&amp;" -Run"</f>
        <v>0000    CALL dcsm-CRCO_MDM_CHECK -Run</v>
      </c>
    </row>
    <row r="16" spans="1:14" x14ac:dyDescent="0.45">
      <c r="C16" s="13">
        <f t="shared" si="4"/>
        <v>45236.811678240745</v>
      </c>
      <c r="D16" s="13">
        <f t="shared" si="0"/>
        <v>45236.824803240743</v>
      </c>
      <c r="E16" s="2"/>
      <c r="F16" s="89"/>
      <c r="G16" s="66" t="s">
        <v>415</v>
      </c>
      <c r="H16" s="2">
        <f>VLOOKUP(G16,List!B:C,2,0)</f>
        <v>1134</v>
      </c>
      <c r="I16" s="2"/>
      <c r="K16" s="2" t="str">
        <f>VLOOKUP(G16,List!B:E,4,0)</f>
        <v>dcsm-CRCO_ENA_CHECK</v>
      </c>
      <c r="L16" s="2">
        <f>VLOOKUP(G16,List!B:G,6,0)</f>
        <v>18</v>
      </c>
      <c r="M16" s="14">
        <f t="shared" si="1"/>
        <v>45236.808009259265</v>
      </c>
      <c r="N16" t="str">
        <f t="shared" si="5"/>
        <v>0000    CALL dcsm-CRCO_ENA_CHECK -Run</v>
      </c>
    </row>
    <row r="17" spans="3:14" x14ac:dyDescent="0.45">
      <c r="C17" s="13">
        <f t="shared" si="4"/>
        <v>45236.824803240743</v>
      </c>
      <c r="D17" s="13">
        <f t="shared" si="0"/>
        <v>45236.878275462965</v>
      </c>
      <c r="E17" s="2"/>
      <c r="F17" s="89"/>
      <c r="G17" s="66" t="s">
        <v>416</v>
      </c>
      <c r="H17" s="2">
        <f>VLOOKUP(G17,List!B:C,2,0)</f>
        <v>4620</v>
      </c>
      <c r="I17" s="2"/>
      <c r="K17" s="2" t="str">
        <f>VLOOKUP(G17,List!B:E,4,0)</f>
        <v>dcsm-CRCO_MEA_CHECK</v>
      </c>
      <c r="L17" s="2">
        <f>VLOOKUP(G17,List!B:G,6,0)</f>
        <v>52</v>
      </c>
      <c r="M17" s="14">
        <f t="shared" si="1"/>
        <v>45236.821134259262</v>
      </c>
      <c r="N17" t="str">
        <f t="shared" ref="N17:N18" si="6">+"0000    CALL "&amp;K17&amp;" -Run"</f>
        <v>0000    CALL dcsm-CRCO_MEA_CHECK -Run</v>
      </c>
    </row>
    <row r="18" spans="3:14" x14ac:dyDescent="0.45">
      <c r="C18" s="13">
        <f t="shared" si="4"/>
        <v>45236.878275462965</v>
      </c>
      <c r="D18" s="13">
        <f t="shared" si="0"/>
        <v>45236.891030092593</v>
      </c>
      <c r="E18" s="2"/>
      <c r="F18" s="89"/>
      <c r="G18" s="66" t="s">
        <v>417</v>
      </c>
      <c r="H18" s="2">
        <f>VLOOKUP(G18,List!B:C,2,0)</f>
        <v>1102</v>
      </c>
      <c r="I18" s="2"/>
      <c r="K18" s="2" t="str">
        <f>VLOOKUP(G18,List!B:E,4,0)</f>
        <v>dcsm-CRCO_MSA_CHECK_C</v>
      </c>
      <c r="L18" s="2">
        <f>VLOOKUP(G18,List!B:G,6,0)</f>
        <v>19</v>
      </c>
      <c r="M18" s="14">
        <f t="shared" si="1"/>
        <v>45236.874606481484</v>
      </c>
      <c r="N18" t="str">
        <f t="shared" si="6"/>
        <v>0000    CALL dcsm-CRCO_MSA_CHECK_C -Run</v>
      </c>
    </row>
    <row r="19" spans="3:14" x14ac:dyDescent="0.45">
      <c r="C19" s="13">
        <f t="shared" si="4"/>
        <v>45236.891030092593</v>
      </c>
      <c r="D19" s="13">
        <f t="shared" si="0"/>
        <v>45236.911192129628</v>
      </c>
      <c r="E19" s="2"/>
      <c r="F19" s="89"/>
      <c r="G19" s="64" t="s">
        <v>426</v>
      </c>
      <c r="H19" s="64">
        <f>VLOOKUP(G19,List!B:C,2,0)</f>
        <v>1742</v>
      </c>
      <c r="I19" s="64"/>
      <c r="J19" s="75"/>
      <c r="K19" s="64" t="str">
        <f>VLOOKUP(G19,List!B:E,4,0)</f>
        <v>dcsm-CRCO_MIA_CHECK_C_D</v>
      </c>
      <c r="L19" s="2">
        <f>VLOOKUP(G19,List!B:G,6,0)</f>
        <v>21</v>
      </c>
      <c r="M19" s="14">
        <f t="shared" si="1"/>
        <v>45236.887361111112</v>
      </c>
      <c r="N19" t="str">
        <f t="shared" ref="N19:N22" si="7">+"0000    CALL "&amp;K19&amp;" -Run"</f>
        <v>0000    CALL dcsm-CRCO_MIA_CHECK_C_D -Run</v>
      </c>
    </row>
    <row r="20" spans="3:14" x14ac:dyDescent="0.45">
      <c r="C20" s="13">
        <f t="shared" si="4"/>
        <v>45236.911192129628</v>
      </c>
      <c r="D20" s="13">
        <f t="shared" si="0"/>
        <v>45236.936724537038</v>
      </c>
      <c r="E20" s="2"/>
      <c r="F20" s="89"/>
      <c r="G20" s="66" t="s">
        <v>418</v>
      </c>
      <c r="H20" s="2">
        <f>VLOOKUP(G20,List!B:C,2,0)</f>
        <v>2206</v>
      </c>
      <c r="I20" s="2"/>
      <c r="K20" s="2" t="str">
        <f>VLOOKUP(G20,List!B:E,4,0)</f>
        <v>dcsm-CRCO_HEPE_CHECK</v>
      </c>
      <c r="L20" s="2">
        <f>VLOOKUP(G20,List!B:G,6,0)</f>
        <v>36</v>
      </c>
      <c r="M20" s="14">
        <f t="shared" si="1"/>
        <v>45236.907523148147</v>
      </c>
      <c r="N20" t="str">
        <f t="shared" si="7"/>
        <v>0000    CALL dcsm-CRCO_HEPE_CHECK -Run</v>
      </c>
    </row>
    <row r="21" spans="3:14" x14ac:dyDescent="0.45">
      <c r="C21" s="13">
        <f t="shared" si="4"/>
        <v>45236.936724537038</v>
      </c>
      <c r="D21" s="13">
        <f t="shared" si="0"/>
        <v>45236.968321759261</v>
      </c>
      <c r="E21" s="2"/>
      <c r="F21" s="89"/>
      <c r="G21" s="66" t="s">
        <v>419</v>
      </c>
      <c r="H21" s="2">
        <f>VLOOKUP(G21,List!B:C,2,0)</f>
        <v>2730</v>
      </c>
      <c r="I21" s="2"/>
      <c r="K21" s="2" t="str">
        <f>VLOOKUP(G21,List!B:E,4,0)</f>
        <v>dcsm-CRCO_HEPI_CHECK</v>
      </c>
      <c r="L21" s="2">
        <f>VLOOKUP(G21,List!B:G,6,0)</f>
        <v>48</v>
      </c>
      <c r="M21" s="14">
        <f t="shared" si="1"/>
        <v>45236.933055555557</v>
      </c>
      <c r="N21" t="str">
        <f t="shared" si="7"/>
        <v>0000    CALL dcsm-CRCO_HEPI_CHECK -Run</v>
      </c>
    </row>
    <row r="22" spans="3:14" x14ac:dyDescent="0.45">
      <c r="C22" s="13">
        <f t="shared" si="4"/>
        <v>45236.968321759261</v>
      </c>
      <c r="D22" s="13">
        <f t="shared" si="0"/>
        <v>45237.045729166668</v>
      </c>
      <c r="E22" s="2"/>
      <c r="F22" s="90"/>
      <c r="G22" s="67" t="s">
        <v>420</v>
      </c>
      <c r="H22" s="2">
        <f>VLOOKUP(G22,List!B:C,2,0)</f>
        <v>6688</v>
      </c>
      <c r="I22" s="2"/>
      <c r="K22" s="2" t="str">
        <f>VLOOKUP(G22,List!B:E,4,0)</f>
        <v>dcsm-CRCO_MSASI_CHECK</v>
      </c>
      <c r="L22" s="2">
        <f>VLOOKUP(G22,List!B:G,6,0)</f>
        <v>23</v>
      </c>
      <c r="M22" s="14">
        <f t="shared" si="1"/>
        <v>45236.96465277778</v>
      </c>
      <c r="N22" t="str">
        <f t="shared" si="7"/>
        <v>0000    CALL dcsm-CRCO_MSASI_CHECK -Run</v>
      </c>
    </row>
    <row r="23" spans="3:14" x14ac:dyDescent="0.45">
      <c r="C23" s="13">
        <f t="shared" si="4"/>
        <v>45237.045729166668</v>
      </c>
      <c r="D23" s="13">
        <f t="shared" si="0"/>
        <v>45237.046655092592</v>
      </c>
      <c r="E23" s="2"/>
      <c r="F23" s="2" t="s">
        <v>489</v>
      </c>
      <c r="G23" s="2" t="s">
        <v>323</v>
      </c>
      <c r="H23" s="2">
        <f>VLOOKUP(G23,List!B:C,2,0)</f>
        <v>80</v>
      </c>
      <c r="I23" s="2"/>
      <c r="K23" s="68" t="str">
        <f>VLOOKUP(G23,List!B:E,4,0)</f>
        <v>dcsm-EF_PME_ON</v>
      </c>
      <c r="L23" s="68">
        <f>VLOOKUP(G23,List!B:G,6,0)</f>
        <v>2</v>
      </c>
      <c r="M23" s="65">
        <f t="shared" si="1"/>
        <v>45237.042060185187</v>
      </c>
      <c r="N23" t="str">
        <f t="shared" ref="N23" si="8">+"0000    CALL "&amp;K23&amp;" -Run"</f>
        <v>0000    CALL dcsm-EF_PME_ON -Run</v>
      </c>
    </row>
    <row r="24" spans="3:14" x14ac:dyDescent="0.45">
      <c r="C24" s="13">
        <f t="shared" ref="C24:C36" si="9">D23</f>
        <v>45237.046655092592</v>
      </c>
      <c r="D24" s="13">
        <f t="shared" si="0"/>
        <v>45237.05878472222</v>
      </c>
      <c r="E24" s="2"/>
      <c r="F24" s="64" t="s">
        <v>490</v>
      </c>
      <c r="G24" s="64" t="s">
        <v>456</v>
      </c>
      <c r="H24" s="2">
        <f>VLOOKUP(G24,List!B:C,2,0)</f>
        <v>1048</v>
      </c>
      <c r="I24" s="2"/>
      <c r="K24" s="68" t="str">
        <f>VLOOKUP(G24,List!B:E,4,0)</f>
        <v>dcsm-EF_PWI_ON_SC_noise_chk</v>
      </c>
      <c r="L24" s="68">
        <f>VLOOKUP(G24,List!B:G,6,0)</f>
        <v>35</v>
      </c>
      <c r="M24" s="65">
        <f t="shared" si="1"/>
        <v>45237.042986111112</v>
      </c>
      <c r="N24" t="str">
        <f t="shared" ref="N24:N25" si="10">+"0000    CALL "&amp;K24&amp;" -Run"</f>
        <v>0000    CALL dcsm-EF_PWI_ON_SC_noise_chk -Run</v>
      </c>
    </row>
    <row r="25" spans="3:14" x14ac:dyDescent="0.45">
      <c r="C25" s="13">
        <f t="shared" si="9"/>
        <v>45237.05878472222</v>
      </c>
      <c r="D25" s="13">
        <f t="shared" si="0"/>
        <v>45237.059270833328</v>
      </c>
      <c r="E25" s="2"/>
      <c r="F25" s="15" t="s">
        <v>11</v>
      </c>
      <c r="G25" s="15" t="s">
        <v>12</v>
      </c>
      <c r="H25" s="2">
        <f>VLOOKUP(G25,List!B:C,2,0)</f>
        <v>42</v>
      </c>
      <c r="I25" s="2"/>
      <c r="K25" s="68" t="str">
        <f>VLOOKUP(G25,List!B:E,4,0)</f>
        <v>dcsm-EF_BUS_TLM_MODE_5</v>
      </c>
      <c r="L25" s="68">
        <f>VLOOKUP(G25,List!B:G,6,0)</f>
        <v>2</v>
      </c>
      <c r="M25" s="65">
        <f t="shared" si="1"/>
        <v>45237.055115740739</v>
      </c>
      <c r="N25" t="str">
        <f t="shared" si="10"/>
        <v>0000    CALL dcsm-EF_BUS_TLM_MODE_5 -Run</v>
      </c>
    </row>
    <row r="26" spans="3:14" x14ac:dyDescent="0.45">
      <c r="C26" s="13">
        <f t="shared" si="9"/>
        <v>45237.059270833328</v>
      </c>
      <c r="D26" s="13">
        <f t="shared" si="0"/>
        <v>45237.225937499992</v>
      </c>
      <c r="E26" s="2"/>
      <c r="F26" s="64" t="s">
        <v>398</v>
      </c>
      <c r="G26" s="64" t="s">
        <v>468</v>
      </c>
      <c r="H26" s="66">
        <f>VLOOKUP(G26,List!B:C,2,0)</f>
        <v>14400</v>
      </c>
      <c r="I26" s="2"/>
      <c r="K26" s="68" t="str">
        <f>VLOOKUP(G26,List!B:E,4,0)</f>
        <v>WAIT_SEC 14400</v>
      </c>
      <c r="L26" s="68">
        <f>VLOOKUP(G26,List!B:G,6,0)</f>
        <v>0</v>
      </c>
      <c r="M26" s="65">
        <f t="shared" si="1"/>
        <v>45237.055601851847</v>
      </c>
      <c r="N26" s="78" t="str">
        <f>"0000    WAIT_SEC  "&amp;TEXT(H26,"#0")</f>
        <v>0000    WAIT_SEC  14400</v>
      </c>
    </row>
    <row r="27" spans="3:14" x14ac:dyDescent="0.45">
      <c r="C27" s="13">
        <f t="shared" si="9"/>
        <v>45237.225937499992</v>
      </c>
      <c r="D27" s="13">
        <f t="shared" si="0"/>
        <v>45237.2264236111</v>
      </c>
      <c r="E27" s="2"/>
      <c r="F27" s="15" t="s">
        <v>13</v>
      </c>
      <c r="G27" s="15" t="s">
        <v>14</v>
      </c>
      <c r="H27" s="2">
        <f>VLOOKUP(G27,List!B:C,2,0)</f>
        <v>42</v>
      </c>
      <c r="I27" s="2"/>
      <c r="K27" s="68" t="str">
        <f>VLOOKUP(G27,List!B:E,4,0)</f>
        <v>dcsm-EF_BUS_TLM_MODE_10</v>
      </c>
      <c r="L27" s="68">
        <f>VLOOKUP(G27,List!B:G,6,0)</f>
        <v>2</v>
      </c>
      <c r="M27" s="65">
        <f t="shared" si="1"/>
        <v>45237.222268518512</v>
      </c>
      <c r="N27" t="str">
        <f t="shared" ref="N27" si="11">+"0000    CALL "&amp;K27&amp;" -Run"</f>
        <v>0000    CALL dcsm-EF_BUS_TLM_MODE_10 -Run</v>
      </c>
    </row>
    <row r="28" spans="3:14" x14ac:dyDescent="0.45">
      <c r="C28" s="13">
        <f t="shared" si="9"/>
        <v>45237.2264236111</v>
      </c>
      <c r="D28" s="13">
        <f t="shared" si="0"/>
        <v>45237.227349537025</v>
      </c>
      <c r="E28" s="2"/>
      <c r="F28" s="15" t="s">
        <v>491</v>
      </c>
      <c r="G28" s="2" t="s">
        <v>325</v>
      </c>
      <c r="H28" s="2">
        <f>VLOOKUP(G28,List!B:C,2,0)</f>
        <v>80</v>
      </c>
      <c r="I28" s="2"/>
      <c r="K28" s="68" t="str">
        <f>VLOOKUP(G28,List!B:E,4,0)</f>
        <v>dcsm-EF_PWI_OFF</v>
      </c>
      <c r="L28" s="68">
        <f>VLOOKUP(G28,List!B:G,6,0)</f>
        <v>2</v>
      </c>
      <c r="M28" s="65">
        <f t="shared" si="1"/>
        <v>45237.22275462962</v>
      </c>
      <c r="N28" t="str">
        <f t="shared" ref="N28" si="12">+"0000    CALL "&amp;K28&amp;" -Run"</f>
        <v>0000    CALL dcsm-EF_PWI_OFF -Run</v>
      </c>
    </row>
    <row r="29" spans="3:14" x14ac:dyDescent="0.45">
      <c r="C29" s="13">
        <f t="shared" ref="C29" si="13">D28</f>
        <v>45237.227349537025</v>
      </c>
      <c r="D29" s="13">
        <f t="shared" si="0"/>
        <v>45237.227812499987</v>
      </c>
      <c r="E29" s="2"/>
      <c r="F29" s="77" t="s">
        <v>492</v>
      </c>
      <c r="G29" s="76" t="s">
        <v>322</v>
      </c>
      <c r="H29" s="2">
        <f>VLOOKUP(G29,List!B:C,2,0)</f>
        <v>40</v>
      </c>
      <c r="I29" s="2"/>
      <c r="K29" s="68" t="str">
        <f>VLOOKUP(G29,List!B:E,4,0)</f>
        <v>dcsm-EF_PME_OFF</v>
      </c>
      <c r="L29" s="68">
        <f>VLOOKUP(G29,List!B:G,6,0)</f>
        <v>1</v>
      </c>
      <c r="M29" s="65">
        <f t="shared" si="1"/>
        <v>45237.223680555544</v>
      </c>
      <c r="N29" t="str">
        <f>+"0000    CALL "&amp;K29&amp;" -Run"</f>
        <v>0000    CALL dcsm-EF_PME_OFF -Run</v>
      </c>
    </row>
    <row r="30" spans="3:14" x14ac:dyDescent="0.45">
      <c r="C30" s="13">
        <f>D29</f>
        <v>45237.227812499987</v>
      </c>
      <c r="D30" s="13">
        <f t="shared" si="0"/>
        <v>45237.229201388873</v>
      </c>
      <c r="E30" s="2"/>
      <c r="F30" s="15" t="s">
        <v>8</v>
      </c>
      <c r="G30" s="66" t="s">
        <v>421</v>
      </c>
      <c r="H30" s="2">
        <f>VLOOKUP(G30,List!B:C,2,0)</f>
        <v>120</v>
      </c>
      <c r="I30" s="2"/>
      <c r="K30" s="68" t="str">
        <f>VLOOKUP(G30,List!B:E,4,0)</f>
        <v>dcsm-CRCO_MDP_OFF</v>
      </c>
      <c r="L30" s="68">
        <f>VLOOKUP(G30,List!B:G,6,0)</f>
        <v>4</v>
      </c>
      <c r="M30" s="65">
        <f t="shared" si="1"/>
        <v>45237.224143518506</v>
      </c>
      <c r="N30" t="str">
        <f t="shared" ref="N30" si="14">+"0000    CALL "&amp;K30&amp;" -Run"</f>
        <v>0000    CALL dcsm-CRCO_MDP_OFF -Run</v>
      </c>
    </row>
    <row r="31" spans="3:14" x14ac:dyDescent="0.45">
      <c r="C31" s="13">
        <f t="shared" si="9"/>
        <v>45237.229201388873</v>
      </c>
      <c r="D31" s="13">
        <f t="shared" si="0"/>
        <v>45237.23151620369</v>
      </c>
      <c r="E31" s="2"/>
      <c r="F31" s="81" t="s">
        <v>478</v>
      </c>
      <c r="G31" s="64" t="s">
        <v>471</v>
      </c>
      <c r="H31" s="2">
        <f>VLOOKUP(G31,List!B:C,2,0)</f>
        <v>200</v>
      </c>
      <c r="I31" s="2"/>
      <c r="K31" s="68" t="str">
        <f>VLOOKUP(G31,List!B:E,4,0)</f>
        <v>dcsm-2300-00_XTRPA_CHECK_CRUISE</v>
      </c>
      <c r="L31" s="68">
        <f>VLOOKUP(G31,List!B:G,6,0)</f>
        <v>5</v>
      </c>
      <c r="M31" s="65">
        <f t="shared" si="1"/>
        <v>45237.225532407392</v>
      </c>
      <c r="N31" t="str">
        <f t="shared" ref="N31" si="15">+"0000    CALL "&amp;K31&amp;" -Run"</f>
        <v>0000    CALL dcsm-2300-00_XTRPA_CHECK_CRUISE -Run</v>
      </c>
    </row>
    <row r="32" spans="3:14" x14ac:dyDescent="0.45">
      <c r="C32" s="13">
        <f t="shared" si="9"/>
        <v>45237.23151620369</v>
      </c>
      <c r="D32" s="13">
        <f t="shared" si="0"/>
        <v>45237.233831018508</v>
      </c>
      <c r="E32" s="2"/>
      <c r="F32" s="83"/>
      <c r="G32" s="64" t="s">
        <v>472</v>
      </c>
      <c r="H32" s="2">
        <f>VLOOKUP(G32,List!B:C,2,0)</f>
        <v>200</v>
      </c>
      <c r="I32" s="2"/>
      <c r="K32" s="68" t="str">
        <f>VLOOKUP(G32,List!B:E,4,0)</f>
        <v>dcsm-2300-01_XTBPB_CHECK_CRUISE</v>
      </c>
      <c r="L32" s="68">
        <f>VLOOKUP(G32,List!B:G,6,0)</f>
        <v>5</v>
      </c>
      <c r="M32" s="65">
        <f t="shared" si="1"/>
        <v>45237.22784722221</v>
      </c>
      <c r="N32" t="str">
        <f t="shared" ref="N32" si="16">+"0000    CALL "&amp;K32&amp;" -Run"</f>
        <v>0000    CALL dcsm-2300-01_XTBPB_CHECK_CRUISE -Run</v>
      </c>
    </row>
    <row r="33" spans="1:14" x14ac:dyDescent="0.45">
      <c r="C33" s="13">
        <f t="shared" si="9"/>
        <v>45237.233831018508</v>
      </c>
      <c r="D33" s="13">
        <f t="shared" si="0"/>
        <v>45237.234803240732</v>
      </c>
      <c r="E33" s="2"/>
      <c r="F33" s="15" t="s">
        <v>479</v>
      </c>
      <c r="G33" s="64" t="s">
        <v>475</v>
      </c>
      <c r="H33" s="2">
        <f>VLOOKUP(G33,List!B:C,2,0)</f>
        <v>84</v>
      </c>
      <c r="I33" s="2"/>
      <c r="K33" s="68" t="str">
        <f>VLOOKUP(G33,List!B:E,4,0)</f>
        <v>dcsm-2301-00_XSW_CHECK_CRUISE</v>
      </c>
      <c r="L33" s="68">
        <f>VLOOKUP(G33,List!B:G,6,0)</f>
        <v>4</v>
      </c>
      <c r="M33" s="65">
        <f t="shared" si="1"/>
        <v>45237.230162037027</v>
      </c>
      <c r="N33" t="str">
        <f t="shared" ref="N33" si="17">+"0000    CALL "&amp;K33&amp;" -Run"</f>
        <v>0000    CALL dcsm-2301-00_XSW_CHECK_CRUISE -Run</v>
      </c>
    </row>
    <row r="34" spans="1:14" x14ac:dyDescent="0.45">
      <c r="C34" s="13">
        <f t="shared" si="9"/>
        <v>45237.234803240732</v>
      </c>
      <c r="D34" s="13">
        <f t="shared" si="0"/>
        <v>45237.241701388877</v>
      </c>
      <c r="E34" s="2"/>
      <c r="F34" s="15" t="s">
        <v>480</v>
      </c>
      <c r="G34" s="64" t="s">
        <v>477</v>
      </c>
      <c r="H34" s="2">
        <f>VLOOKUP(G34,List!B:C,2,0)</f>
        <v>596</v>
      </c>
      <c r="I34" s="2"/>
      <c r="K34" s="68" t="str">
        <f>VLOOKUP(G34,List!B:E,4,0)</f>
        <v>dcsm-3210-00_DR_CHECK_CRUISE</v>
      </c>
      <c r="L34" s="68">
        <f>VLOOKUP(G34,List!B:G,6,0)</f>
        <v>19</v>
      </c>
      <c r="M34" s="65">
        <f t="shared" si="1"/>
        <v>45237.231134259251</v>
      </c>
      <c r="N34" t="str">
        <f t="shared" ref="N34" si="18">+"0000    CALL "&amp;K34&amp;" -Run"</f>
        <v>0000    CALL dcsm-3210-00_DR_CHECK_CRUISE -Run</v>
      </c>
    </row>
    <row r="35" spans="1:14" x14ac:dyDescent="0.45">
      <c r="C35" s="13">
        <f t="shared" si="9"/>
        <v>45237.241701388877</v>
      </c>
      <c r="D35" s="13">
        <f t="shared" si="0"/>
        <v>45237.243437499987</v>
      </c>
      <c r="E35" s="2"/>
      <c r="F35" s="64" t="s">
        <v>493</v>
      </c>
      <c r="G35" s="64" t="s">
        <v>493</v>
      </c>
      <c r="H35" s="2">
        <f>VLOOKUP(G35,List!B:C,2,0)</f>
        <v>150</v>
      </c>
      <c r="I35" s="2"/>
      <c r="K35" s="68" t="str">
        <f>VLOOKUP(G35,List!B:E,4,0)</f>
        <v>dcsm-4999-00_CHECKOUT1</v>
      </c>
      <c r="L35" s="68">
        <f>VLOOKUP(G35,List!B:G,6,0)</f>
        <v>15</v>
      </c>
      <c r="M35" s="65">
        <f t="shared" ref="M35" si="19">C35-317/3600/24</f>
        <v>45237.238032407397</v>
      </c>
      <c r="N35" t="str">
        <f t="shared" ref="N35" si="20">+"0000    CALL "&amp;K35&amp;" -Run"</f>
        <v>0000    CALL dcsm-4999-00_CHECKOUT1 -Run</v>
      </c>
    </row>
    <row r="36" spans="1:14" ht="18.600000000000001" thickBot="1" x14ac:dyDescent="0.5">
      <c r="C36" s="13">
        <f t="shared" si="9"/>
        <v>45237.243437499987</v>
      </c>
      <c r="D36" s="13">
        <f t="shared" si="0"/>
        <v>45237.245520833319</v>
      </c>
      <c r="E36" s="2"/>
      <c r="F36" s="15" t="s">
        <v>9</v>
      </c>
      <c r="G36" s="64" t="s">
        <v>487</v>
      </c>
      <c r="H36" s="2">
        <f>VLOOKUP(G36,List!B:C,2,0)</f>
        <v>180</v>
      </c>
      <c r="I36" s="2"/>
      <c r="K36" s="68" t="str">
        <f>VLOOKUP(G36,List!B:E,4,0)</f>
        <v>dcsm-BUS_MMO_OFF_ROMUPL_ENA</v>
      </c>
      <c r="L36" s="68">
        <f>VLOOKUP(G36,List!B:G,6,0)</f>
        <v>3</v>
      </c>
      <c r="M36" s="65">
        <f t="shared" si="1"/>
        <v>45237.239768518506</v>
      </c>
      <c r="N36" t="str">
        <f t="shared" ref="N36" si="21">+"0000    CALL "&amp;K36&amp;" -Run"</f>
        <v>0000    CALL dcsm-BUS_MMO_OFF_ROMUPL_ENA -Run</v>
      </c>
    </row>
    <row r="37" spans="1:14" ht="18.600000000000001" thickBot="1" x14ac:dyDescent="0.5">
      <c r="A37" s="17"/>
      <c r="B37" s="18"/>
      <c r="C37" s="19">
        <v>45237.333333333336</v>
      </c>
      <c r="D37" s="19">
        <f t="shared" si="0"/>
        <v>45237.347222222226</v>
      </c>
      <c r="E37" s="19"/>
      <c r="F37" s="21"/>
      <c r="G37" s="21" t="s">
        <v>145</v>
      </c>
      <c r="H37" s="23">
        <v>1200</v>
      </c>
      <c r="I37" s="24"/>
      <c r="K37" s="69"/>
      <c r="L37" s="70">
        <v>0</v>
      </c>
      <c r="M37" s="71">
        <f t="shared" si="1"/>
        <v>45237.329664351855</v>
      </c>
    </row>
    <row r="38" spans="1:14" x14ac:dyDescent="0.45">
      <c r="C38"/>
      <c r="D38"/>
    </row>
    <row r="39" spans="1:14" x14ac:dyDescent="0.45">
      <c r="C39"/>
      <c r="D39"/>
    </row>
    <row r="40" spans="1:14" x14ac:dyDescent="0.45">
      <c r="C40"/>
      <c r="D40"/>
    </row>
    <row r="41" spans="1:14" x14ac:dyDescent="0.45">
      <c r="C41"/>
      <c r="D41"/>
    </row>
    <row r="42" spans="1:14" x14ac:dyDescent="0.45">
      <c r="C42"/>
      <c r="D42"/>
    </row>
    <row r="43" spans="1:14" x14ac:dyDescent="0.45">
      <c r="C43"/>
      <c r="D43"/>
    </row>
    <row r="44" spans="1:14" x14ac:dyDescent="0.45">
      <c r="C44"/>
      <c r="D44"/>
    </row>
    <row r="45" spans="1:14" x14ac:dyDescent="0.45">
      <c r="C45"/>
      <c r="D45"/>
    </row>
    <row r="46" spans="1:14" x14ac:dyDescent="0.45">
      <c r="C46"/>
      <c r="D46"/>
    </row>
    <row r="47" spans="1:14" x14ac:dyDescent="0.45">
      <c r="C47"/>
      <c r="D47"/>
    </row>
    <row r="48" spans="1:14" x14ac:dyDescent="0.45">
      <c r="C48"/>
      <c r="D48"/>
    </row>
    <row r="49" spans="3:4" x14ac:dyDescent="0.45">
      <c r="C49"/>
      <c r="D49"/>
    </row>
    <row r="50" spans="3:4" x14ac:dyDescent="0.45">
      <c r="C50"/>
      <c r="D50"/>
    </row>
    <row r="51" spans="3:4" x14ac:dyDescent="0.45">
      <c r="C51"/>
      <c r="D51"/>
    </row>
    <row r="52" spans="3:4" x14ac:dyDescent="0.45">
      <c r="C52"/>
      <c r="D52"/>
    </row>
    <row r="53" spans="3:4" x14ac:dyDescent="0.45">
      <c r="C53"/>
      <c r="D53"/>
    </row>
    <row r="54" spans="3:4" x14ac:dyDescent="0.45">
      <c r="C54"/>
      <c r="D54"/>
    </row>
    <row r="55" spans="3:4" x14ac:dyDescent="0.45">
      <c r="C55"/>
      <c r="D55"/>
    </row>
    <row r="56" spans="3:4" x14ac:dyDescent="0.45">
      <c r="C56"/>
      <c r="D56"/>
    </row>
    <row r="57" spans="3:4" x14ac:dyDescent="0.45">
      <c r="C57"/>
      <c r="D57"/>
    </row>
    <row r="58" spans="3:4" x14ac:dyDescent="0.45">
      <c r="C58"/>
      <c r="D58"/>
    </row>
    <row r="59" spans="3:4" x14ac:dyDescent="0.45">
      <c r="C59"/>
      <c r="D59"/>
    </row>
    <row r="60" spans="3:4" x14ac:dyDescent="0.45">
      <c r="C60"/>
      <c r="D60"/>
    </row>
    <row r="61" spans="3:4" x14ac:dyDescent="0.45">
      <c r="C61"/>
      <c r="D61"/>
    </row>
    <row r="62" spans="3:4" x14ac:dyDescent="0.45">
      <c r="C62"/>
      <c r="D62"/>
    </row>
    <row r="63" spans="3:4" x14ac:dyDescent="0.45">
      <c r="C63"/>
      <c r="D63"/>
    </row>
    <row r="64" spans="3:4" x14ac:dyDescent="0.45">
      <c r="C64"/>
      <c r="D64"/>
    </row>
    <row r="65" spans="3:4" x14ac:dyDescent="0.45">
      <c r="C65"/>
      <c r="D65"/>
    </row>
    <row r="66" spans="3:4" x14ac:dyDescent="0.45">
      <c r="C66"/>
      <c r="D66"/>
    </row>
    <row r="67" spans="3:4" x14ac:dyDescent="0.45">
      <c r="C67"/>
      <c r="D67"/>
    </row>
    <row r="68" spans="3:4" x14ac:dyDescent="0.45">
      <c r="C68"/>
      <c r="D68"/>
    </row>
    <row r="69" spans="3:4" x14ac:dyDescent="0.45">
      <c r="C69"/>
      <c r="D69"/>
    </row>
    <row r="70" spans="3:4" x14ac:dyDescent="0.45">
      <c r="C70"/>
      <c r="D70"/>
    </row>
    <row r="71" spans="3:4" x14ac:dyDescent="0.45">
      <c r="C71"/>
      <c r="D71"/>
    </row>
    <row r="72" spans="3:4" x14ac:dyDescent="0.45">
      <c r="C72"/>
      <c r="D72"/>
    </row>
    <row r="73" spans="3:4" x14ac:dyDescent="0.45">
      <c r="C73"/>
      <c r="D73"/>
    </row>
    <row r="74" spans="3:4" x14ac:dyDescent="0.45">
      <c r="C74"/>
      <c r="D74"/>
    </row>
    <row r="75" spans="3:4" x14ac:dyDescent="0.45">
      <c r="C75"/>
      <c r="D75"/>
    </row>
    <row r="76" spans="3:4" x14ac:dyDescent="0.45">
      <c r="C76"/>
      <c r="D76"/>
    </row>
    <row r="77" spans="3:4" x14ac:dyDescent="0.45">
      <c r="C77"/>
      <c r="D77"/>
    </row>
    <row r="78" spans="3:4" x14ac:dyDescent="0.45">
      <c r="C78"/>
      <c r="D78"/>
    </row>
    <row r="79" spans="3:4" x14ac:dyDescent="0.45">
      <c r="C79"/>
      <c r="D79"/>
    </row>
    <row r="80" spans="3:4" x14ac:dyDescent="0.45">
      <c r="C80"/>
      <c r="D80"/>
    </row>
    <row r="81" spans="3:4" x14ac:dyDescent="0.45">
      <c r="C81"/>
      <c r="D81"/>
    </row>
    <row r="82" spans="3:4" x14ac:dyDescent="0.45">
      <c r="C82"/>
      <c r="D82"/>
    </row>
    <row r="83" spans="3:4" x14ac:dyDescent="0.45">
      <c r="C83"/>
      <c r="D83"/>
    </row>
    <row r="84" spans="3:4" x14ac:dyDescent="0.45">
      <c r="C84"/>
      <c r="D84"/>
    </row>
    <row r="85" spans="3:4" x14ac:dyDescent="0.45">
      <c r="C85"/>
      <c r="D85"/>
    </row>
    <row r="86" spans="3:4" x14ac:dyDescent="0.45">
      <c r="C86"/>
      <c r="D86"/>
    </row>
    <row r="87" spans="3:4" x14ac:dyDescent="0.45">
      <c r="C87"/>
      <c r="D87"/>
    </row>
    <row r="88" spans="3:4" x14ac:dyDescent="0.45">
      <c r="C88"/>
      <c r="D88"/>
    </row>
    <row r="89" spans="3:4" x14ac:dyDescent="0.45">
      <c r="C89"/>
      <c r="D89"/>
    </row>
    <row r="90" spans="3:4" x14ac:dyDescent="0.45">
      <c r="C90"/>
      <c r="D90"/>
    </row>
    <row r="91" spans="3:4" x14ac:dyDescent="0.45">
      <c r="C91"/>
      <c r="D91"/>
    </row>
    <row r="92" spans="3:4" x14ac:dyDescent="0.45">
      <c r="C92"/>
      <c r="D92"/>
    </row>
    <row r="93" spans="3:4" x14ac:dyDescent="0.45">
      <c r="C93"/>
      <c r="D93"/>
    </row>
    <row r="94" spans="3:4" x14ac:dyDescent="0.45">
      <c r="C94"/>
      <c r="D94"/>
    </row>
    <row r="95" spans="3:4" x14ac:dyDescent="0.45">
      <c r="C95"/>
      <c r="D95"/>
    </row>
    <row r="96" spans="3:4" x14ac:dyDescent="0.45">
      <c r="C96"/>
      <c r="D96"/>
    </row>
    <row r="97" spans="3:4" x14ac:dyDescent="0.45">
      <c r="C97"/>
      <c r="D97"/>
    </row>
    <row r="98" spans="3:4" x14ac:dyDescent="0.45">
      <c r="C98"/>
      <c r="D98"/>
    </row>
    <row r="99" spans="3:4" x14ac:dyDescent="0.45">
      <c r="C99"/>
      <c r="D99"/>
    </row>
    <row r="100" spans="3:4" x14ac:dyDescent="0.45">
      <c r="C100"/>
      <c r="D100"/>
    </row>
    <row r="101" spans="3:4" x14ac:dyDescent="0.45">
      <c r="C101"/>
      <c r="D101"/>
    </row>
    <row r="102" spans="3:4" x14ac:dyDescent="0.45">
      <c r="C102"/>
      <c r="D102"/>
    </row>
    <row r="103" spans="3:4" x14ac:dyDescent="0.45">
      <c r="C103"/>
      <c r="D103"/>
    </row>
    <row r="104" spans="3:4" x14ac:dyDescent="0.45">
      <c r="C104"/>
      <c r="D104"/>
    </row>
    <row r="105" spans="3:4" x14ac:dyDescent="0.45">
      <c r="C105"/>
      <c r="D105"/>
    </row>
    <row r="106" spans="3:4" x14ac:dyDescent="0.45">
      <c r="C106"/>
      <c r="D106"/>
    </row>
    <row r="107" spans="3:4" x14ac:dyDescent="0.45">
      <c r="C107"/>
      <c r="D107"/>
    </row>
    <row r="108" spans="3:4" x14ac:dyDescent="0.45">
      <c r="C108"/>
      <c r="D108"/>
    </row>
    <row r="109" spans="3:4" x14ac:dyDescent="0.45">
      <c r="C109"/>
      <c r="D109"/>
    </row>
    <row r="110" spans="3:4" x14ac:dyDescent="0.45">
      <c r="C110"/>
      <c r="D110"/>
    </row>
    <row r="111" spans="3:4" x14ac:dyDescent="0.45">
      <c r="C111"/>
      <c r="D111"/>
    </row>
    <row r="112" spans="3:4" x14ac:dyDescent="0.45">
      <c r="C112"/>
      <c r="D112"/>
    </row>
    <row r="113" spans="3:4" x14ac:dyDescent="0.45">
      <c r="C113"/>
      <c r="D113"/>
    </row>
    <row r="114" spans="3:4" x14ac:dyDescent="0.45">
      <c r="C114"/>
      <c r="D114"/>
    </row>
    <row r="115" spans="3:4" x14ac:dyDescent="0.45">
      <c r="C115"/>
      <c r="D115"/>
    </row>
    <row r="116" spans="3:4" x14ac:dyDescent="0.45">
      <c r="C116"/>
      <c r="D116"/>
    </row>
    <row r="117" spans="3:4" x14ac:dyDescent="0.45">
      <c r="C117"/>
      <c r="D117"/>
    </row>
    <row r="118" spans="3:4" x14ac:dyDescent="0.45">
      <c r="C118"/>
      <c r="D118"/>
    </row>
    <row r="119" spans="3:4" x14ac:dyDescent="0.45">
      <c r="C119"/>
      <c r="D119"/>
    </row>
    <row r="120" spans="3:4" x14ac:dyDescent="0.45">
      <c r="C120"/>
      <c r="D120"/>
    </row>
    <row r="121" spans="3:4" x14ac:dyDescent="0.45">
      <c r="C121"/>
      <c r="D121"/>
    </row>
    <row r="122" spans="3:4" x14ac:dyDescent="0.45">
      <c r="C122"/>
      <c r="D122"/>
    </row>
    <row r="123" spans="3:4" x14ac:dyDescent="0.45">
      <c r="C123"/>
      <c r="D123"/>
    </row>
    <row r="124" spans="3:4" x14ac:dyDescent="0.45">
      <c r="C124"/>
      <c r="D124"/>
    </row>
    <row r="125" spans="3:4" x14ac:dyDescent="0.45">
      <c r="C125"/>
      <c r="D125"/>
    </row>
    <row r="126" spans="3:4" x14ac:dyDescent="0.45">
      <c r="C126"/>
      <c r="D126"/>
    </row>
    <row r="127" spans="3:4" x14ac:dyDescent="0.45">
      <c r="C127"/>
      <c r="D127"/>
    </row>
    <row r="128" spans="3:4" x14ac:dyDescent="0.45">
      <c r="C128"/>
      <c r="D128"/>
    </row>
    <row r="129" spans="3:4" x14ac:dyDescent="0.45">
      <c r="C129"/>
      <c r="D129"/>
    </row>
    <row r="130" spans="3:4" x14ac:dyDescent="0.45">
      <c r="C130"/>
      <c r="D130"/>
    </row>
    <row r="131" spans="3:4" x14ac:dyDescent="0.45">
      <c r="C131"/>
      <c r="D131"/>
    </row>
    <row r="132" spans="3:4" x14ac:dyDescent="0.45">
      <c r="C132"/>
      <c r="D132"/>
    </row>
    <row r="133" spans="3:4" x14ac:dyDescent="0.45">
      <c r="C133"/>
      <c r="D133"/>
    </row>
    <row r="134" spans="3:4" x14ac:dyDescent="0.45">
      <c r="C134"/>
      <c r="D134"/>
    </row>
    <row r="135" spans="3:4" x14ac:dyDescent="0.45">
      <c r="C135"/>
      <c r="D135"/>
    </row>
    <row r="136" spans="3:4" x14ac:dyDescent="0.45">
      <c r="C136"/>
      <c r="D136"/>
    </row>
    <row r="137" spans="3:4" x14ac:dyDescent="0.45">
      <c r="C137"/>
      <c r="D137"/>
    </row>
    <row r="138" spans="3:4" x14ac:dyDescent="0.45">
      <c r="C138"/>
      <c r="D138"/>
    </row>
    <row r="139" spans="3:4" x14ac:dyDescent="0.45">
      <c r="C139"/>
      <c r="D139"/>
    </row>
    <row r="140" spans="3:4" x14ac:dyDescent="0.45">
      <c r="C140"/>
      <c r="D140"/>
    </row>
    <row r="141" spans="3:4" x14ac:dyDescent="0.45">
      <c r="C141"/>
      <c r="D141"/>
    </row>
    <row r="142" spans="3:4" x14ac:dyDescent="0.45">
      <c r="C142"/>
      <c r="D142"/>
    </row>
    <row r="143" spans="3:4" x14ac:dyDescent="0.45">
      <c r="C143"/>
      <c r="D143"/>
    </row>
    <row r="144" spans="3:4" x14ac:dyDescent="0.45">
      <c r="C144"/>
      <c r="D144"/>
    </row>
    <row r="145" spans="3:4" x14ac:dyDescent="0.45">
      <c r="C145"/>
      <c r="D145"/>
    </row>
    <row r="146" spans="3:4" x14ac:dyDescent="0.45">
      <c r="C146"/>
      <c r="D146"/>
    </row>
    <row r="147" spans="3:4" x14ac:dyDescent="0.45">
      <c r="C147"/>
      <c r="D147"/>
    </row>
    <row r="148" spans="3:4" x14ac:dyDescent="0.45">
      <c r="C148"/>
      <c r="D148"/>
    </row>
    <row r="149" spans="3:4" x14ac:dyDescent="0.45">
      <c r="C149"/>
      <c r="D149"/>
    </row>
    <row r="150" spans="3:4" x14ac:dyDescent="0.45">
      <c r="C150"/>
      <c r="D150"/>
    </row>
    <row r="151" spans="3:4" x14ac:dyDescent="0.45">
      <c r="C151"/>
      <c r="D151"/>
    </row>
    <row r="152" spans="3:4" x14ac:dyDescent="0.45">
      <c r="C152"/>
      <c r="D152"/>
    </row>
    <row r="153" spans="3:4" x14ac:dyDescent="0.45">
      <c r="C153"/>
      <c r="D153"/>
    </row>
    <row r="154" spans="3:4" x14ac:dyDescent="0.45">
      <c r="C154"/>
      <c r="D154"/>
    </row>
    <row r="155" spans="3:4" x14ac:dyDescent="0.45">
      <c r="C155"/>
      <c r="D155"/>
    </row>
    <row r="156" spans="3:4" x14ac:dyDescent="0.45">
      <c r="C156"/>
      <c r="D156"/>
    </row>
    <row r="157" spans="3:4" x14ac:dyDescent="0.45">
      <c r="C157"/>
      <c r="D157"/>
    </row>
    <row r="158" spans="3:4" x14ac:dyDescent="0.45">
      <c r="C158"/>
      <c r="D158"/>
    </row>
    <row r="159" spans="3:4" x14ac:dyDescent="0.45">
      <c r="C159"/>
      <c r="D159"/>
    </row>
    <row r="160" spans="3:4" x14ac:dyDescent="0.45">
      <c r="C160"/>
      <c r="D160"/>
    </row>
    <row r="161" spans="3:4" x14ac:dyDescent="0.45">
      <c r="C161"/>
      <c r="D161"/>
    </row>
    <row r="162" spans="3:4" x14ac:dyDescent="0.45">
      <c r="C162"/>
      <c r="D162"/>
    </row>
    <row r="163" spans="3:4" x14ac:dyDescent="0.45">
      <c r="C163"/>
      <c r="D163"/>
    </row>
    <row r="164" spans="3:4" x14ac:dyDescent="0.45">
      <c r="C164"/>
      <c r="D164"/>
    </row>
    <row r="165" spans="3:4" x14ac:dyDescent="0.45">
      <c r="C165"/>
      <c r="D165"/>
    </row>
    <row r="166" spans="3:4" x14ac:dyDescent="0.45">
      <c r="C166"/>
      <c r="D166"/>
    </row>
    <row r="167" spans="3:4" x14ac:dyDescent="0.45">
      <c r="C167"/>
      <c r="D167"/>
    </row>
    <row r="168" spans="3:4" x14ac:dyDescent="0.45">
      <c r="C168"/>
      <c r="D168"/>
    </row>
    <row r="169" spans="3:4" x14ac:dyDescent="0.45">
      <c r="C169"/>
      <c r="D169"/>
    </row>
    <row r="170" spans="3:4" x14ac:dyDescent="0.45">
      <c r="C170"/>
      <c r="D170"/>
    </row>
    <row r="171" spans="3:4" x14ac:dyDescent="0.45">
      <c r="C171"/>
      <c r="D171"/>
    </row>
    <row r="172" spans="3:4" x14ac:dyDescent="0.45">
      <c r="C172"/>
      <c r="D172"/>
    </row>
    <row r="173" spans="3:4" x14ac:dyDescent="0.45">
      <c r="C173"/>
      <c r="D173"/>
    </row>
    <row r="174" spans="3:4" x14ac:dyDescent="0.45">
      <c r="C174"/>
      <c r="D174"/>
    </row>
    <row r="175" spans="3:4" x14ac:dyDescent="0.45">
      <c r="C175"/>
      <c r="D175"/>
    </row>
    <row r="176" spans="3:4" x14ac:dyDescent="0.45">
      <c r="C176"/>
      <c r="D176"/>
    </row>
    <row r="177" spans="3:4" x14ac:dyDescent="0.45">
      <c r="C177"/>
      <c r="D177"/>
    </row>
    <row r="178" spans="3:4" x14ac:dyDescent="0.45">
      <c r="C178"/>
      <c r="D178"/>
    </row>
    <row r="179" spans="3:4" x14ac:dyDescent="0.45">
      <c r="C179"/>
      <c r="D179"/>
    </row>
    <row r="180" spans="3:4" x14ac:dyDescent="0.45">
      <c r="C180"/>
      <c r="D180"/>
    </row>
    <row r="181" spans="3:4" x14ac:dyDescent="0.45">
      <c r="C181"/>
      <c r="D181"/>
    </row>
    <row r="182" spans="3:4" x14ac:dyDescent="0.45">
      <c r="C182"/>
      <c r="D182"/>
    </row>
    <row r="183" spans="3:4" x14ac:dyDescent="0.45">
      <c r="C183"/>
      <c r="D183"/>
    </row>
    <row r="184" spans="3:4" x14ac:dyDescent="0.45">
      <c r="C184"/>
      <c r="D184"/>
    </row>
    <row r="185" spans="3:4" x14ac:dyDescent="0.45">
      <c r="C185"/>
      <c r="D185"/>
    </row>
    <row r="186" spans="3:4" x14ac:dyDescent="0.45">
      <c r="C186"/>
      <c r="D186"/>
    </row>
    <row r="187" spans="3:4" x14ac:dyDescent="0.45">
      <c r="C187"/>
      <c r="D187"/>
    </row>
    <row r="188" spans="3:4" x14ac:dyDescent="0.45">
      <c r="C188"/>
      <c r="D188"/>
    </row>
    <row r="189" spans="3:4" x14ac:dyDescent="0.45">
      <c r="C189"/>
      <c r="D189"/>
    </row>
    <row r="190" spans="3:4" x14ac:dyDescent="0.45">
      <c r="C190"/>
      <c r="D190"/>
    </row>
    <row r="191" spans="3:4" x14ac:dyDescent="0.45">
      <c r="C191"/>
      <c r="D191"/>
    </row>
    <row r="192" spans="3:4" x14ac:dyDescent="0.45">
      <c r="C192"/>
      <c r="D192"/>
    </row>
    <row r="193" spans="3:4" x14ac:dyDescent="0.45">
      <c r="C193"/>
      <c r="D193"/>
    </row>
    <row r="194" spans="3:4" x14ac:dyDescent="0.45">
      <c r="C194"/>
      <c r="D194"/>
    </row>
    <row r="195" spans="3:4" x14ac:dyDescent="0.45">
      <c r="C195"/>
      <c r="D195"/>
    </row>
    <row r="196" spans="3:4" x14ac:dyDescent="0.45">
      <c r="C196"/>
      <c r="D196"/>
    </row>
    <row r="197" spans="3:4" x14ac:dyDescent="0.45">
      <c r="C197"/>
      <c r="D197"/>
    </row>
    <row r="198" spans="3:4" x14ac:dyDescent="0.45">
      <c r="C198"/>
      <c r="D198"/>
    </row>
    <row r="199" spans="3:4" x14ac:dyDescent="0.45">
      <c r="C199"/>
      <c r="D199"/>
    </row>
    <row r="200" spans="3:4" x14ac:dyDescent="0.45">
      <c r="C200"/>
      <c r="D200"/>
    </row>
    <row r="201" spans="3:4" x14ac:dyDescent="0.45">
      <c r="C201"/>
      <c r="D201"/>
    </row>
    <row r="202" spans="3:4" x14ac:dyDescent="0.45">
      <c r="C202"/>
      <c r="D202"/>
    </row>
    <row r="203" spans="3:4" x14ac:dyDescent="0.45">
      <c r="C203"/>
      <c r="D203"/>
    </row>
    <row r="204" spans="3:4" x14ac:dyDescent="0.45">
      <c r="C204"/>
      <c r="D204"/>
    </row>
    <row r="205" spans="3:4" x14ac:dyDescent="0.45">
      <c r="C205"/>
      <c r="D205"/>
    </row>
    <row r="206" spans="3:4" x14ac:dyDescent="0.45">
      <c r="C206"/>
      <c r="D206"/>
    </row>
    <row r="207" spans="3:4" x14ac:dyDescent="0.45">
      <c r="C207"/>
      <c r="D207"/>
    </row>
    <row r="208" spans="3:4" x14ac:dyDescent="0.45">
      <c r="C208"/>
      <c r="D208"/>
    </row>
    <row r="209" spans="3:4" x14ac:dyDescent="0.45">
      <c r="C209"/>
      <c r="D209"/>
    </row>
    <row r="210" spans="3:4" x14ac:dyDescent="0.45">
      <c r="C210"/>
      <c r="D210"/>
    </row>
    <row r="211" spans="3:4" x14ac:dyDescent="0.45">
      <c r="C211"/>
      <c r="D211"/>
    </row>
    <row r="212" spans="3:4" x14ac:dyDescent="0.45">
      <c r="C212"/>
      <c r="D212"/>
    </row>
    <row r="213" spans="3:4" x14ac:dyDescent="0.45">
      <c r="C213"/>
      <c r="D213"/>
    </row>
    <row r="214" spans="3:4" x14ac:dyDescent="0.45">
      <c r="C214"/>
      <c r="D214"/>
    </row>
    <row r="215" spans="3:4" x14ac:dyDescent="0.45">
      <c r="C215"/>
      <c r="D215"/>
    </row>
    <row r="216" spans="3:4" x14ac:dyDescent="0.45">
      <c r="C216"/>
      <c r="D216"/>
    </row>
    <row r="217" spans="3:4" x14ac:dyDescent="0.45">
      <c r="C217"/>
      <c r="D217"/>
    </row>
    <row r="218" spans="3:4" x14ac:dyDescent="0.45">
      <c r="C218"/>
      <c r="D218"/>
    </row>
    <row r="219" spans="3:4" x14ac:dyDescent="0.45">
      <c r="C219"/>
      <c r="D219"/>
    </row>
    <row r="220" spans="3:4" x14ac:dyDescent="0.45">
      <c r="C220"/>
      <c r="D220"/>
    </row>
    <row r="221" spans="3:4" x14ac:dyDescent="0.45">
      <c r="C221"/>
      <c r="D221"/>
    </row>
    <row r="222" spans="3:4" x14ac:dyDescent="0.45">
      <c r="C222"/>
      <c r="D222"/>
    </row>
    <row r="223" spans="3:4" x14ac:dyDescent="0.45">
      <c r="C223"/>
      <c r="D223"/>
    </row>
    <row r="224" spans="3:4" x14ac:dyDescent="0.45">
      <c r="C224"/>
      <c r="D224"/>
    </row>
    <row r="225" spans="3:4" x14ac:dyDescent="0.45">
      <c r="C225"/>
      <c r="D225"/>
    </row>
    <row r="226" spans="3:4" x14ac:dyDescent="0.45">
      <c r="C226"/>
      <c r="D226"/>
    </row>
    <row r="227" spans="3:4" x14ac:dyDescent="0.45">
      <c r="C227"/>
      <c r="D227"/>
    </row>
    <row r="228" spans="3:4" x14ac:dyDescent="0.45">
      <c r="C228"/>
      <c r="D228"/>
    </row>
    <row r="229" spans="3:4" x14ac:dyDescent="0.45">
      <c r="C229"/>
      <c r="D229"/>
    </row>
    <row r="230" spans="3:4" x14ac:dyDescent="0.45">
      <c r="C230"/>
      <c r="D230"/>
    </row>
    <row r="231" spans="3:4" x14ac:dyDescent="0.45">
      <c r="C231"/>
      <c r="D231"/>
    </row>
    <row r="232" spans="3:4" x14ac:dyDescent="0.45">
      <c r="C232"/>
      <c r="D232"/>
    </row>
    <row r="233" spans="3:4" x14ac:dyDescent="0.45">
      <c r="C233"/>
      <c r="D233"/>
    </row>
    <row r="234" spans="3:4" x14ac:dyDescent="0.45">
      <c r="C234"/>
      <c r="D234"/>
    </row>
    <row r="235" spans="3:4" x14ac:dyDescent="0.45">
      <c r="C235"/>
      <c r="D235"/>
    </row>
    <row r="236" spans="3:4" x14ac:dyDescent="0.45">
      <c r="C236"/>
      <c r="D236"/>
    </row>
    <row r="237" spans="3:4" x14ac:dyDescent="0.45">
      <c r="C237"/>
      <c r="D237"/>
    </row>
    <row r="238" spans="3:4" x14ac:dyDescent="0.45">
      <c r="C238"/>
      <c r="D238"/>
    </row>
    <row r="239" spans="3:4" x14ac:dyDescent="0.45">
      <c r="C239"/>
      <c r="D239"/>
    </row>
    <row r="240" spans="3:4" x14ac:dyDescent="0.45">
      <c r="C240"/>
      <c r="D240"/>
    </row>
    <row r="241" spans="3:4" x14ac:dyDescent="0.45">
      <c r="C241"/>
      <c r="D241"/>
    </row>
    <row r="242" spans="3:4" x14ac:dyDescent="0.45">
      <c r="C242"/>
      <c r="D242"/>
    </row>
    <row r="243" spans="3:4" x14ac:dyDescent="0.45">
      <c r="C243"/>
      <c r="D243"/>
    </row>
    <row r="244" spans="3:4" x14ac:dyDescent="0.45">
      <c r="C244"/>
      <c r="D244"/>
    </row>
    <row r="245" spans="3:4" x14ac:dyDescent="0.45">
      <c r="C245"/>
      <c r="D245"/>
    </row>
    <row r="246" spans="3:4" x14ac:dyDescent="0.45">
      <c r="C246"/>
      <c r="D246"/>
    </row>
    <row r="247" spans="3:4" x14ac:dyDescent="0.45">
      <c r="C247"/>
      <c r="D247"/>
    </row>
    <row r="248" spans="3:4" x14ac:dyDescent="0.45">
      <c r="C248"/>
      <c r="D248"/>
    </row>
    <row r="249" spans="3:4" x14ac:dyDescent="0.45">
      <c r="C249"/>
      <c r="D249"/>
    </row>
    <row r="250" spans="3:4" x14ac:dyDescent="0.45">
      <c r="C250"/>
      <c r="D250"/>
    </row>
    <row r="251" spans="3:4" x14ac:dyDescent="0.45">
      <c r="C251"/>
      <c r="D251"/>
    </row>
    <row r="252" spans="3:4" x14ac:dyDescent="0.45">
      <c r="C252"/>
      <c r="D252"/>
    </row>
    <row r="253" spans="3:4" x14ac:dyDescent="0.45">
      <c r="C253"/>
      <c r="D253"/>
    </row>
    <row r="254" spans="3:4" x14ac:dyDescent="0.45">
      <c r="C254"/>
      <c r="D254"/>
    </row>
    <row r="255" spans="3:4" x14ac:dyDescent="0.45">
      <c r="C255"/>
      <c r="D255"/>
    </row>
    <row r="256" spans="3:4" x14ac:dyDescent="0.45">
      <c r="C256"/>
      <c r="D256"/>
    </row>
    <row r="257" spans="3:4" x14ac:dyDescent="0.45">
      <c r="C257"/>
      <c r="D257"/>
    </row>
    <row r="258" spans="3:4" x14ac:dyDescent="0.45">
      <c r="C258"/>
      <c r="D258"/>
    </row>
    <row r="259" spans="3:4" x14ac:dyDescent="0.45">
      <c r="C259"/>
      <c r="D259"/>
    </row>
    <row r="260" spans="3:4" x14ac:dyDescent="0.45">
      <c r="C260"/>
      <c r="D260"/>
    </row>
    <row r="261" spans="3:4" x14ac:dyDescent="0.45">
      <c r="C261"/>
      <c r="D261"/>
    </row>
    <row r="262" spans="3:4" x14ac:dyDescent="0.45">
      <c r="C262"/>
      <c r="D262"/>
    </row>
    <row r="263" spans="3:4" x14ac:dyDescent="0.45">
      <c r="C263"/>
      <c r="D263"/>
    </row>
    <row r="264" spans="3:4" x14ac:dyDescent="0.45">
      <c r="C264"/>
      <c r="D264"/>
    </row>
    <row r="265" spans="3:4" x14ac:dyDescent="0.45">
      <c r="C265"/>
      <c r="D265"/>
    </row>
    <row r="266" spans="3:4" x14ac:dyDescent="0.45">
      <c r="C266"/>
      <c r="D266"/>
    </row>
    <row r="267" spans="3:4" x14ac:dyDescent="0.45">
      <c r="C267"/>
      <c r="D267"/>
    </row>
    <row r="268" spans="3:4" x14ac:dyDescent="0.45">
      <c r="C268"/>
      <c r="D268"/>
    </row>
    <row r="269" spans="3:4" x14ac:dyDescent="0.45">
      <c r="C269"/>
      <c r="D269"/>
    </row>
    <row r="270" spans="3:4" x14ac:dyDescent="0.45">
      <c r="C270"/>
      <c r="D270"/>
    </row>
    <row r="271" spans="3:4" x14ac:dyDescent="0.45">
      <c r="C271"/>
      <c r="D271"/>
    </row>
    <row r="272" spans="3:4" x14ac:dyDescent="0.45">
      <c r="C272"/>
      <c r="D272"/>
    </row>
    <row r="273" spans="3:4" x14ac:dyDescent="0.45">
      <c r="C273"/>
      <c r="D273"/>
    </row>
    <row r="274" spans="3:4" x14ac:dyDescent="0.45">
      <c r="C274"/>
      <c r="D274"/>
    </row>
    <row r="275" spans="3:4" x14ac:dyDescent="0.45">
      <c r="C275"/>
      <c r="D275"/>
    </row>
    <row r="276" spans="3:4" x14ac:dyDescent="0.45">
      <c r="C276"/>
      <c r="D276"/>
    </row>
    <row r="277" spans="3:4" x14ac:dyDescent="0.45">
      <c r="C277"/>
      <c r="D277"/>
    </row>
    <row r="278" spans="3:4" x14ac:dyDescent="0.45">
      <c r="C278"/>
      <c r="D278"/>
    </row>
    <row r="279" spans="3:4" x14ac:dyDescent="0.45">
      <c r="C279"/>
      <c r="D279"/>
    </row>
    <row r="280" spans="3:4" x14ac:dyDescent="0.45">
      <c r="C280"/>
      <c r="D280"/>
    </row>
    <row r="281" spans="3:4" x14ac:dyDescent="0.45">
      <c r="C281"/>
      <c r="D281"/>
    </row>
    <row r="282" spans="3:4" x14ac:dyDescent="0.45">
      <c r="C282"/>
      <c r="D282"/>
    </row>
    <row r="283" spans="3:4" x14ac:dyDescent="0.45">
      <c r="C283"/>
      <c r="D283"/>
    </row>
    <row r="284" spans="3:4" x14ac:dyDescent="0.45">
      <c r="C284"/>
      <c r="D284"/>
    </row>
    <row r="285" spans="3:4" x14ac:dyDescent="0.45">
      <c r="C285"/>
      <c r="D285"/>
    </row>
    <row r="286" spans="3:4" x14ac:dyDescent="0.45">
      <c r="C286"/>
      <c r="D286"/>
    </row>
    <row r="287" spans="3:4" x14ac:dyDescent="0.45">
      <c r="C287"/>
      <c r="D287"/>
    </row>
    <row r="288" spans="3:4" x14ac:dyDescent="0.45">
      <c r="C288"/>
      <c r="D288"/>
    </row>
    <row r="289" spans="3:4" x14ac:dyDescent="0.45">
      <c r="C289"/>
      <c r="D289"/>
    </row>
    <row r="290" spans="3:4" x14ac:dyDescent="0.45">
      <c r="C290"/>
      <c r="D290"/>
    </row>
    <row r="291" spans="3:4" x14ac:dyDescent="0.45">
      <c r="C291"/>
      <c r="D291"/>
    </row>
    <row r="292" spans="3:4" x14ac:dyDescent="0.45">
      <c r="C292"/>
      <c r="D292"/>
    </row>
    <row r="293" spans="3:4" x14ac:dyDescent="0.45">
      <c r="C293"/>
      <c r="D293"/>
    </row>
    <row r="294" spans="3:4" x14ac:dyDescent="0.45">
      <c r="C294"/>
      <c r="D294"/>
    </row>
    <row r="295" spans="3:4" x14ac:dyDescent="0.45">
      <c r="C295"/>
      <c r="D295"/>
    </row>
    <row r="296" spans="3:4" x14ac:dyDescent="0.45">
      <c r="C296"/>
      <c r="D296"/>
    </row>
    <row r="297" spans="3:4" x14ac:dyDescent="0.45">
      <c r="C297"/>
      <c r="D297"/>
    </row>
    <row r="298" spans="3:4" x14ac:dyDescent="0.45">
      <c r="C298"/>
      <c r="D298"/>
    </row>
    <row r="299" spans="3:4" x14ac:dyDescent="0.45">
      <c r="C299"/>
      <c r="D299"/>
    </row>
    <row r="300" spans="3:4" x14ac:dyDescent="0.45">
      <c r="C300"/>
      <c r="D300"/>
    </row>
    <row r="301" spans="3:4" x14ac:dyDescent="0.45">
      <c r="C301"/>
      <c r="D301"/>
    </row>
    <row r="302" spans="3:4" x14ac:dyDescent="0.45">
      <c r="C302"/>
      <c r="D302"/>
    </row>
    <row r="303" spans="3:4" x14ac:dyDescent="0.45">
      <c r="C303"/>
      <c r="D303"/>
    </row>
    <row r="304" spans="3:4" x14ac:dyDescent="0.45">
      <c r="C304"/>
      <c r="D304"/>
    </row>
    <row r="305" spans="3:4" x14ac:dyDescent="0.45">
      <c r="C305"/>
      <c r="D305"/>
    </row>
    <row r="306" spans="3:4" x14ac:dyDescent="0.45">
      <c r="C306"/>
      <c r="D306"/>
    </row>
    <row r="307" spans="3:4" x14ac:dyDescent="0.45">
      <c r="C307"/>
      <c r="D307"/>
    </row>
    <row r="308" spans="3:4" x14ac:dyDescent="0.45">
      <c r="C308"/>
      <c r="D308"/>
    </row>
    <row r="309" spans="3:4" x14ac:dyDescent="0.45">
      <c r="C309"/>
      <c r="D309"/>
    </row>
    <row r="310" spans="3:4" x14ac:dyDescent="0.45">
      <c r="C310"/>
      <c r="D310"/>
    </row>
    <row r="311" spans="3:4" x14ac:dyDescent="0.45">
      <c r="C311"/>
      <c r="D311"/>
    </row>
    <row r="312" spans="3:4" x14ac:dyDescent="0.45">
      <c r="C312"/>
      <c r="D312"/>
    </row>
    <row r="313" spans="3:4" x14ac:dyDescent="0.45">
      <c r="C313"/>
      <c r="D313"/>
    </row>
    <row r="314" spans="3:4" x14ac:dyDescent="0.45">
      <c r="C314"/>
      <c r="D314"/>
    </row>
    <row r="315" spans="3:4" x14ac:dyDescent="0.45">
      <c r="C315"/>
      <c r="D315"/>
    </row>
    <row r="316" spans="3:4" x14ac:dyDescent="0.45">
      <c r="C316"/>
      <c r="D316"/>
    </row>
    <row r="317" spans="3:4" x14ac:dyDescent="0.45">
      <c r="C317"/>
      <c r="D317"/>
    </row>
    <row r="318" spans="3:4" x14ac:dyDescent="0.45">
      <c r="C318"/>
      <c r="D318"/>
    </row>
    <row r="319" spans="3:4" x14ac:dyDescent="0.45">
      <c r="C319"/>
      <c r="D319"/>
    </row>
    <row r="320" spans="3:4" x14ac:dyDescent="0.45">
      <c r="C320"/>
      <c r="D320"/>
    </row>
    <row r="321" spans="3:4" x14ac:dyDescent="0.45">
      <c r="C321"/>
      <c r="D321"/>
    </row>
    <row r="322" spans="3:4" x14ac:dyDescent="0.45">
      <c r="C322"/>
      <c r="D322"/>
    </row>
    <row r="323" spans="3:4" x14ac:dyDescent="0.45">
      <c r="C323"/>
      <c r="D323"/>
    </row>
    <row r="324" spans="3:4" x14ac:dyDescent="0.45">
      <c r="C324"/>
      <c r="D324"/>
    </row>
    <row r="325" spans="3:4" x14ac:dyDescent="0.45">
      <c r="C325"/>
      <c r="D325"/>
    </row>
    <row r="326" spans="3:4" x14ac:dyDescent="0.45">
      <c r="C326"/>
      <c r="D326"/>
    </row>
    <row r="327" spans="3:4" x14ac:dyDescent="0.45">
      <c r="C327"/>
      <c r="D327"/>
    </row>
    <row r="328" spans="3:4" x14ac:dyDescent="0.45">
      <c r="C328"/>
      <c r="D328"/>
    </row>
    <row r="329" spans="3:4" x14ac:dyDescent="0.45">
      <c r="C329"/>
      <c r="D329"/>
    </row>
    <row r="330" spans="3:4" x14ac:dyDescent="0.45">
      <c r="C330"/>
      <c r="D330"/>
    </row>
    <row r="331" spans="3:4" x14ac:dyDescent="0.45">
      <c r="C331"/>
      <c r="D331"/>
    </row>
    <row r="332" spans="3:4" x14ac:dyDescent="0.45">
      <c r="C332"/>
      <c r="D332"/>
    </row>
    <row r="333" spans="3:4" x14ac:dyDescent="0.45">
      <c r="C333"/>
      <c r="D333"/>
    </row>
    <row r="334" spans="3:4" x14ac:dyDescent="0.45">
      <c r="C334"/>
      <c r="D334"/>
    </row>
    <row r="335" spans="3:4" x14ac:dyDescent="0.45">
      <c r="C335"/>
      <c r="D335"/>
    </row>
    <row r="336" spans="3:4" x14ac:dyDescent="0.45">
      <c r="C336"/>
      <c r="D336"/>
    </row>
    <row r="337" spans="3:4" x14ac:dyDescent="0.45">
      <c r="C337"/>
      <c r="D337"/>
    </row>
    <row r="338" spans="3:4" x14ac:dyDescent="0.45">
      <c r="C338"/>
      <c r="D338"/>
    </row>
    <row r="339" spans="3:4" x14ac:dyDescent="0.45">
      <c r="C339"/>
      <c r="D339"/>
    </row>
    <row r="340" spans="3:4" x14ac:dyDescent="0.45">
      <c r="C340"/>
      <c r="D340"/>
    </row>
    <row r="341" spans="3:4" x14ac:dyDescent="0.45">
      <c r="C341"/>
      <c r="D341"/>
    </row>
    <row r="342" spans="3:4" x14ac:dyDescent="0.45">
      <c r="C342"/>
      <c r="D342"/>
    </row>
    <row r="343" spans="3:4" x14ac:dyDescent="0.45">
      <c r="C343"/>
      <c r="D343"/>
    </row>
    <row r="344" spans="3:4" x14ac:dyDescent="0.45">
      <c r="C344"/>
      <c r="D344"/>
    </row>
    <row r="345" spans="3:4" x14ac:dyDescent="0.45">
      <c r="C345"/>
      <c r="D345"/>
    </row>
    <row r="346" spans="3:4" x14ac:dyDescent="0.45">
      <c r="C346"/>
      <c r="D346"/>
    </row>
    <row r="347" spans="3:4" x14ac:dyDescent="0.45">
      <c r="C347"/>
      <c r="D347"/>
    </row>
    <row r="348" spans="3:4" x14ac:dyDescent="0.45">
      <c r="C348"/>
      <c r="D348"/>
    </row>
    <row r="349" spans="3:4" x14ac:dyDescent="0.45">
      <c r="C349"/>
      <c r="D349"/>
    </row>
    <row r="350" spans="3:4" x14ac:dyDescent="0.45">
      <c r="C350"/>
      <c r="D350"/>
    </row>
    <row r="351" spans="3:4" x14ac:dyDescent="0.45">
      <c r="C351"/>
      <c r="D351"/>
    </row>
    <row r="352" spans="3:4" x14ac:dyDescent="0.45">
      <c r="C352"/>
      <c r="D352"/>
    </row>
    <row r="353" spans="3:4" x14ac:dyDescent="0.45">
      <c r="C353"/>
      <c r="D353"/>
    </row>
    <row r="354" spans="3:4" x14ac:dyDescent="0.45">
      <c r="C354"/>
      <c r="D354"/>
    </row>
    <row r="355" spans="3:4" x14ac:dyDescent="0.45">
      <c r="C355"/>
      <c r="D355"/>
    </row>
    <row r="356" spans="3:4" x14ac:dyDescent="0.45">
      <c r="C356"/>
      <c r="D356"/>
    </row>
    <row r="357" spans="3:4" x14ac:dyDescent="0.45">
      <c r="C357"/>
      <c r="D357"/>
    </row>
    <row r="358" spans="3:4" x14ac:dyDescent="0.45">
      <c r="C358"/>
      <c r="D358"/>
    </row>
    <row r="359" spans="3:4" x14ac:dyDescent="0.45">
      <c r="C359"/>
      <c r="D359"/>
    </row>
    <row r="360" spans="3:4" x14ac:dyDescent="0.45">
      <c r="C360"/>
      <c r="D360"/>
    </row>
    <row r="361" spans="3:4" x14ac:dyDescent="0.45">
      <c r="C361"/>
      <c r="D361"/>
    </row>
    <row r="362" spans="3:4" x14ac:dyDescent="0.45">
      <c r="C362"/>
      <c r="D362"/>
    </row>
    <row r="363" spans="3:4" x14ac:dyDescent="0.45">
      <c r="C363"/>
      <c r="D363"/>
    </row>
    <row r="364" spans="3:4" x14ac:dyDescent="0.45">
      <c r="C364"/>
      <c r="D364"/>
    </row>
    <row r="365" spans="3:4" x14ac:dyDescent="0.45">
      <c r="C365"/>
      <c r="D365"/>
    </row>
    <row r="366" spans="3:4" x14ac:dyDescent="0.45">
      <c r="C366"/>
      <c r="D366"/>
    </row>
    <row r="367" spans="3:4" x14ac:dyDescent="0.45">
      <c r="C367"/>
      <c r="D367"/>
    </row>
    <row r="368" spans="3:4" x14ac:dyDescent="0.45">
      <c r="C368"/>
      <c r="D368"/>
    </row>
    <row r="369" spans="3:4" x14ac:dyDescent="0.45">
      <c r="C369"/>
      <c r="D369"/>
    </row>
    <row r="370" spans="3:4" x14ac:dyDescent="0.45">
      <c r="C370"/>
      <c r="D370"/>
    </row>
    <row r="371" spans="3:4" x14ac:dyDescent="0.45">
      <c r="C371"/>
      <c r="D371"/>
    </row>
    <row r="372" spans="3:4" x14ac:dyDescent="0.45">
      <c r="C372"/>
      <c r="D372"/>
    </row>
    <row r="373" spans="3:4" x14ac:dyDescent="0.45">
      <c r="C373"/>
      <c r="D373"/>
    </row>
    <row r="374" spans="3:4" x14ac:dyDescent="0.45">
      <c r="C374"/>
      <c r="D374"/>
    </row>
    <row r="375" spans="3:4" x14ac:dyDescent="0.45">
      <c r="C375"/>
      <c r="D375"/>
    </row>
    <row r="376" spans="3:4" x14ac:dyDescent="0.45">
      <c r="C376"/>
      <c r="D376"/>
    </row>
    <row r="377" spans="3:4" x14ac:dyDescent="0.45">
      <c r="C377"/>
      <c r="D377"/>
    </row>
    <row r="378" spans="3:4" x14ac:dyDescent="0.45">
      <c r="C378"/>
      <c r="D378"/>
    </row>
    <row r="379" spans="3:4" x14ac:dyDescent="0.45">
      <c r="C379"/>
      <c r="D379"/>
    </row>
    <row r="380" spans="3:4" x14ac:dyDescent="0.45">
      <c r="C380"/>
      <c r="D380"/>
    </row>
    <row r="381" spans="3:4" x14ac:dyDescent="0.45">
      <c r="C381"/>
      <c r="D381"/>
    </row>
    <row r="382" spans="3:4" x14ac:dyDescent="0.45">
      <c r="C382"/>
      <c r="D382"/>
    </row>
    <row r="383" spans="3:4" x14ac:dyDescent="0.45">
      <c r="C383"/>
      <c r="D383"/>
    </row>
    <row r="384" spans="3:4" x14ac:dyDescent="0.45">
      <c r="C384"/>
      <c r="D384"/>
    </row>
    <row r="385" spans="3:4" x14ac:dyDescent="0.45">
      <c r="C385"/>
      <c r="D385"/>
    </row>
    <row r="386" spans="3:4" x14ac:dyDescent="0.45">
      <c r="C386"/>
      <c r="D386"/>
    </row>
    <row r="387" spans="3:4" x14ac:dyDescent="0.45">
      <c r="C387"/>
      <c r="D387"/>
    </row>
    <row r="388" spans="3:4" x14ac:dyDescent="0.45">
      <c r="C388"/>
      <c r="D388"/>
    </row>
    <row r="389" spans="3:4" x14ac:dyDescent="0.45">
      <c r="C389"/>
      <c r="D389"/>
    </row>
    <row r="390" spans="3:4" x14ac:dyDescent="0.45">
      <c r="C390"/>
      <c r="D390"/>
    </row>
    <row r="391" spans="3:4" x14ac:dyDescent="0.45">
      <c r="C391"/>
      <c r="D391"/>
    </row>
    <row r="392" spans="3:4" x14ac:dyDescent="0.45">
      <c r="C392"/>
      <c r="D392"/>
    </row>
    <row r="393" spans="3:4" x14ac:dyDescent="0.45">
      <c r="C393"/>
      <c r="D393"/>
    </row>
    <row r="394" spans="3:4" x14ac:dyDescent="0.45">
      <c r="C394"/>
      <c r="D394"/>
    </row>
    <row r="395" spans="3:4" x14ac:dyDescent="0.45">
      <c r="C395"/>
      <c r="D395"/>
    </row>
    <row r="396" spans="3:4" x14ac:dyDescent="0.45">
      <c r="C396"/>
      <c r="D396"/>
    </row>
    <row r="397" spans="3:4" x14ac:dyDescent="0.45">
      <c r="C397"/>
      <c r="D397"/>
    </row>
    <row r="398" spans="3:4" x14ac:dyDescent="0.45">
      <c r="C398"/>
      <c r="D398"/>
    </row>
    <row r="399" spans="3:4" x14ac:dyDescent="0.45">
      <c r="C399"/>
      <c r="D399"/>
    </row>
    <row r="400" spans="3:4" x14ac:dyDescent="0.45">
      <c r="C400"/>
      <c r="D400"/>
    </row>
    <row r="401" spans="3:4" x14ac:dyDescent="0.45">
      <c r="C401"/>
      <c r="D401"/>
    </row>
    <row r="402" spans="3:4" x14ac:dyDescent="0.45">
      <c r="C402"/>
      <c r="D402"/>
    </row>
    <row r="403" spans="3:4" x14ac:dyDescent="0.45">
      <c r="C403"/>
      <c r="D403"/>
    </row>
    <row r="404" spans="3:4" x14ac:dyDescent="0.45">
      <c r="C404"/>
      <c r="D404"/>
    </row>
    <row r="405" spans="3:4" x14ac:dyDescent="0.45">
      <c r="C405"/>
      <c r="D405"/>
    </row>
    <row r="406" spans="3:4" x14ac:dyDescent="0.45">
      <c r="C406"/>
      <c r="D406"/>
    </row>
    <row r="407" spans="3:4" x14ac:dyDescent="0.45">
      <c r="C407"/>
      <c r="D407"/>
    </row>
    <row r="408" spans="3:4" x14ac:dyDescent="0.45">
      <c r="C408"/>
      <c r="D408"/>
    </row>
    <row r="409" spans="3:4" x14ac:dyDescent="0.45">
      <c r="C409"/>
      <c r="D409"/>
    </row>
    <row r="410" spans="3:4" x14ac:dyDescent="0.45">
      <c r="C410"/>
      <c r="D410"/>
    </row>
    <row r="411" spans="3:4" x14ac:dyDescent="0.45">
      <c r="C411"/>
      <c r="D411"/>
    </row>
    <row r="412" spans="3:4" x14ac:dyDescent="0.45">
      <c r="C412"/>
      <c r="D412"/>
    </row>
    <row r="413" spans="3:4" x14ac:dyDescent="0.45">
      <c r="C413"/>
      <c r="D413"/>
    </row>
    <row r="414" spans="3:4" x14ac:dyDescent="0.45">
      <c r="C414"/>
      <c r="D414"/>
    </row>
    <row r="415" spans="3:4" x14ac:dyDescent="0.45">
      <c r="C415"/>
      <c r="D415"/>
    </row>
    <row r="416" spans="3:4" x14ac:dyDescent="0.45">
      <c r="C416"/>
      <c r="D416"/>
    </row>
    <row r="417" spans="3:4" x14ac:dyDescent="0.45">
      <c r="C417"/>
      <c r="D417"/>
    </row>
    <row r="418" spans="3:4" x14ac:dyDescent="0.45">
      <c r="C418"/>
      <c r="D418"/>
    </row>
    <row r="419" spans="3:4" x14ac:dyDescent="0.45">
      <c r="C419"/>
      <c r="D419"/>
    </row>
    <row r="420" spans="3:4" x14ac:dyDescent="0.45">
      <c r="C420"/>
      <c r="D420"/>
    </row>
    <row r="421" spans="3:4" x14ac:dyDescent="0.45">
      <c r="C421"/>
      <c r="D421"/>
    </row>
    <row r="422" spans="3:4" x14ac:dyDescent="0.45">
      <c r="C422"/>
      <c r="D422"/>
    </row>
    <row r="423" spans="3:4" x14ac:dyDescent="0.45">
      <c r="C423"/>
      <c r="D423"/>
    </row>
    <row r="424" spans="3:4" x14ac:dyDescent="0.45">
      <c r="C424"/>
      <c r="D424"/>
    </row>
    <row r="425" spans="3:4" x14ac:dyDescent="0.45">
      <c r="C425"/>
      <c r="D425"/>
    </row>
    <row r="426" spans="3:4" x14ac:dyDescent="0.45">
      <c r="C426"/>
      <c r="D426"/>
    </row>
    <row r="427" spans="3:4" x14ac:dyDescent="0.45">
      <c r="C427"/>
      <c r="D427"/>
    </row>
    <row r="428" spans="3:4" x14ac:dyDescent="0.45">
      <c r="C428"/>
      <c r="D428"/>
    </row>
    <row r="429" spans="3:4" x14ac:dyDescent="0.45">
      <c r="C429"/>
      <c r="D429"/>
    </row>
    <row r="430" spans="3:4" x14ac:dyDescent="0.45">
      <c r="C430"/>
      <c r="D430"/>
    </row>
    <row r="431" spans="3:4" x14ac:dyDescent="0.45">
      <c r="C431"/>
      <c r="D431"/>
    </row>
    <row r="432" spans="3:4" x14ac:dyDescent="0.45">
      <c r="C432"/>
      <c r="D432"/>
    </row>
    <row r="433" spans="3:4" x14ac:dyDescent="0.45">
      <c r="C433"/>
      <c r="D433"/>
    </row>
    <row r="434" spans="3:4" x14ac:dyDescent="0.45">
      <c r="C434"/>
      <c r="D434"/>
    </row>
    <row r="435" spans="3:4" x14ac:dyDescent="0.45">
      <c r="C435"/>
      <c r="D435"/>
    </row>
    <row r="436" spans="3:4" x14ac:dyDescent="0.45">
      <c r="C436"/>
      <c r="D436"/>
    </row>
    <row r="437" spans="3:4" x14ac:dyDescent="0.45">
      <c r="C437"/>
      <c r="D437"/>
    </row>
    <row r="438" spans="3:4" x14ac:dyDescent="0.45">
      <c r="C438"/>
      <c r="D438"/>
    </row>
    <row r="439" spans="3:4" x14ac:dyDescent="0.45">
      <c r="C439"/>
      <c r="D439"/>
    </row>
    <row r="440" spans="3:4" x14ac:dyDescent="0.45">
      <c r="C440"/>
      <c r="D440"/>
    </row>
    <row r="441" spans="3:4" x14ac:dyDescent="0.45">
      <c r="C441"/>
      <c r="D441"/>
    </row>
    <row r="442" spans="3:4" x14ac:dyDescent="0.45">
      <c r="C442"/>
      <c r="D442"/>
    </row>
    <row r="443" spans="3:4" x14ac:dyDescent="0.45">
      <c r="C443"/>
      <c r="D443"/>
    </row>
    <row r="444" spans="3:4" x14ac:dyDescent="0.45">
      <c r="C444"/>
      <c r="D444"/>
    </row>
    <row r="445" spans="3:4" x14ac:dyDescent="0.45">
      <c r="C445"/>
      <c r="D445"/>
    </row>
    <row r="446" spans="3:4" x14ac:dyDescent="0.45">
      <c r="C446"/>
      <c r="D446"/>
    </row>
    <row r="447" spans="3:4" x14ac:dyDescent="0.45">
      <c r="C447"/>
      <c r="D447"/>
    </row>
    <row r="448" spans="3:4" x14ac:dyDescent="0.45">
      <c r="C448"/>
      <c r="D448"/>
    </row>
    <row r="449" spans="3:4" x14ac:dyDescent="0.45">
      <c r="C449"/>
      <c r="D449"/>
    </row>
    <row r="450" spans="3:4" x14ac:dyDescent="0.45">
      <c r="C450"/>
      <c r="D450"/>
    </row>
    <row r="451" spans="3:4" x14ac:dyDescent="0.45">
      <c r="C451"/>
      <c r="D451"/>
    </row>
    <row r="452" spans="3:4" x14ac:dyDescent="0.45">
      <c r="C452"/>
      <c r="D452"/>
    </row>
    <row r="453" spans="3:4" x14ac:dyDescent="0.45">
      <c r="C453"/>
      <c r="D453"/>
    </row>
    <row r="454" spans="3:4" x14ac:dyDescent="0.45">
      <c r="C454"/>
      <c r="D454"/>
    </row>
    <row r="455" spans="3:4" x14ac:dyDescent="0.45">
      <c r="C455"/>
      <c r="D455"/>
    </row>
    <row r="456" spans="3:4" x14ac:dyDescent="0.45">
      <c r="C456"/>
      <c r="D456"/>
    </row>
    <row r="457" spans="3:4" x14ac:dyDescent="0.45">
      <c r="C457"/>
      <c r="D457"/>
    </row>
    <row r="458" spans="3:4" x14ac:dyDescent="0.45">
      <c r="C458"/>
      <c r="D458"/>
    </row>
    <row r="459" spans="3:4" x14ac:dyDescent="0.45">
      <c r="C459"/>
      <c r="D459"/>
    </row>
    <row r="460" spans="3:4" x14ac:dyDescent="0.45">
      <c r="C460"/>
      <c r="D460"/>
    </row>
    <row r="461" spans="3:4" x14ac:dyDescent="0.45">
      <c r="C461"/>
      <c r="D461"/>
    </row>
    <row r="462" spans="3:4" x14ac:dyDescent="0.45">
      <c r="C462"/>
      <c r="D462"/>
    </row>
    <row r="463" spans="3:4" x14ac:dyDescent="0.45">
      <c r="C463"/>
      <c r="D463"/>
    </row>
    <row r="464" spans="3:4" x14ac:dyDescent="0.45">
      <c r="C464"/>
      <c r="D464"/>
    </row>
    <row r="465" spans="3:4" x14ac:dyDescent="0.45">
      <c r="C465"/>
      <c r="D465"/>
    </row>
    <row r="466" spans="3:4" x14ac:dyDescent="0.45">
      <c r="C466"/>
      <c r="D466"/>
    </row>
    <row r="467" spans="3:4" x14ac:dyDescent="0.45">
      <c r="C467"/>
      <c r="D467"/>
    </row>
    <row r="468" spans="3:4" x14ac:dyDescent="0.45">
      <c r="C468"/>
      <c r="D468"/>
    </row>
    <row r="469" spans="3:4" x14ac:dyDescent="0.45">
      <c r="C469"/>
      <c r="D469"/>
    </row>
    <row r="470" spans="3:4" x14ac:dyDescent="0.45">
      <c r="C470"/>
      <c r="D470"/>
    </row>
    <row r="471" spans="3:4" x14ac:dyDescent="0.45">
      <c r="C471"/>
      <c r="D471"/>
    </row>
    <row r="472" spans="3:4" x14ac:dyDescent="0.45">
      <c r="C472"/>
      <c r="D472"/>
    </row>
    <row r="473" spans="3:4" x14ac:dyDescent="0.45">
      <c r="C473"/>
      <c r="D473"/>
    </row>
    <row r="474" spans="3:4" x14ac:dyDescent="0.45">
      <c r="C474"/>
      <c r="D474"/>
    </row>
    <row r="475" spans="3:4" x14ac:dyDescent="0.45">
      <c r="C475"/>
      <c r="D475"/>
    </row>
    <row r="476" spans="3:4" x14ac:dyDescent="0.45">
      <c r="C476"/>
      <c r="D476"/>
    </row>
    <row r="477" spans="3:4" x14ac:dyDescent="0.45">
      <c r="C477"/>
      <c r="D477"/>
    </row>
    <row r="478" spans="3:4" x14ac:dyDescent="0.45">
      <c r="C478"/>
      <c r="D478"/>
    </row>
    <row r="479" spans="3:4" x14ac:dyDescent="0.45">
      <c r="C479"/>
      <c r="D479"/>
    </row>
    <row r="480" spans="3:4" x14ac:dyDescent="0.45">
      <c r="C480"/>
      <c r="D480"/>
    </row>
    <row r="481" spans="3:4" x14ac:dyDescent="0.45">
      <c r="C481"/>
      <c r="D481"/>
    </row>
    <row r="482" spans="3:4" x14ac:dyDescent="0.45">
      <c r="C482"/>
      <c r="D482"/>
    </row>
    <row r="483" spans="3:4" x14ac:dyDescent="0.45">
      <c r="C483"/>
      <c r="D483"/>
    </row>
    <row r="484" spans="3:4" x14ac:dyDescent="0.45">
      <c r="C484"/>
      <c r="D484"/>
    </row>
    <row r="485" spans="3:4" x14ac:dyDescent="0.45">
      <c r="C485"/>
      <c r="D485"/>
    </row>
    <row r="486" spans="3:4" x14ac:dyDescent="0.45">
      <c r="C486"/>
      <c r="D486"/>
    </row>
  </sheetData>
  <mergeCells count="4">
    <mergeCell ref="F10:F22"/>
    <mergeCell ref="A4:B4"/>
    <mergeCell ref="C4:D4"/>
    <mergeCell ref="F31:F32"/>
  </mergeCells>
  <phoneticPr fontId="1"/>
  <conditionalFormatting sqref="H6:H28 H487:H1048576 H30:H36">
    <cfRule type="expression" dxfId="2" priority="431">
      <formula>$H6&gt;=86400</formula>
    </cfRule>
  </conditionalFormatting>
  <conditionalFormatting sqref="H37">
    <cfRule type="expression" dxfId="1" priority="12">
      <formula>$H37&gt;=86400</formula>
    </cfRule>
  </conditionalFormatting>
  <conditionalFormatting sqref="H29">
    <cfRule type="expression" dxfId="0" priority="1">
      <formula>$H29&gt;=86400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D1048576"/>
  <sheetViews>
    <sheetView workbookViewId="0">
      <selection activeCell="A14" sqref="A14:XFD14"/>
    </sheetView>
  </sheetViews>
  <sheetFormatPr defaultRowHeight="18" x14ac:dyDescent="0.45"/>
  <cols>
    <col min="1" max="1" width="11.59765625" customWidth="1"/>
    <col min="4" max="4" width="66.09765625" bestFit="1" customWidth="1"/>
  </cols>
  <sheetData>
    <row r="1" spans="1:4" ht="33" customHeight="1" x14ac:dyDescent="0.45">
      <c r="A1" s="79" t="s">
        <v>183</v>
      </c>
      <c r="B1" s="80"/>
      <c r="C1" s="80"/>
      <c r="D1" s="80"/>
    </row>
    <row r="2" spans="1:4" x14ac:dyDescent="0.45">
      <c r="A2" s="57" t="s">
        <v>182</v>
      </c>
      <c r="B2" s="57" t="s">
        <v>184</v>
      </c>
      <c r="C2" s="57" t="s">
        <v>187</v>
      </c>
      <c r="D2" s="57" t="s">
        <v>185</v>
      </c>
    </row>
    <row r="3" spans="1:4" x14ac:dyDescent="0.45">
      <c r="A3" s="56">
        <v>44414</v>
      </c>
      <c r="B3" s="41">
        <v>1</v>
      </c>
      <c r="C3" s="41" t="s">
        <v>188</v>
      </c>
      <c r="D3" s="41" t="s">
        <v>186</v>
      </c>
    </row>
    <row r="4" spans="1:4" ht="72" x14ac:dyDescent="0.45">
      <c r="A4" s="56">
        <v>44417</v>
      </c>
      <c r="B4" s="41">
        <v>2</v>
      </c>
      <c r="C4" s="41" t="s">
        <v>192</v>
      </c>
      <c r="D4" s="3" t="s">
        <v>196</v>
      </c>
    </row>
    <row r="5" spans="1:4" x14ac:dyDescent="0.45">
      <c r="A5" s="56">
        <v>44425</v>
      </c>
      <c r="B5" s="41">
        <v>3</v>
      </c>
      <c r="C5" s="41" t="s">
        <v>192</v>
      </c>
      <c r="D5" s="2" t="s">
        <v>197</v>
      </c>
    </row>
    <row r="6" spans="1:4" x14ac:dyDescent="0.45">
      <c r="A6" s="56">
        <v>44433</v>
      </c>
      <c r="B6" s="41">
        <v>4</v>
      </c>
      <c r="C6" s="41" t="s">
        <v>192</v>
      </c>
      <c r="D6" s="2" t="s">
        <v>200</v>
      </c>
    </row>
    <row r="7" spans="1:4" x14ac:dyDescent="0.45">
      <c r="A7" s="56">
        <v>44466</v>
      </c>
      <c r="B7" s="41">
        <v>5</v>
      </c>
      <c r="C7" s="41" t="s">
        <v>192</v>
      </c>
      <c r="D7" s="2" t="s">
        <v>202</v>
      </c>
    </row>
    <row r="8" spans="1:4" x14ac:dyDescent="0.45">
      <c r="A8" s="56">
        <v>44488</v>
      </c>
      <c r="B8" s="41">
        <v>6</v>
      </c>
      <c r="C8" s="41" t="s">
        <v>192</v>
      </c>
      <c r="D8" s="2" t="s">
        <v>203</v>
      </c>
    </row>
    <row r="9" spans="1:4" x14ac:dyDescent="0.45">
      <c r="A9" s="56">
        <v>44490</v>
      </c>
      <c r="B9" s="41">
        <v>7</v>
      </c>
      <c r="C9" s="41" t="s">
        <v>192</v>
      </c>
      <c r="D9" s="2" t="s">
        <v>215</v>
      </c>
    </row>
    <row r="10" spans="1:4" x14ac:dyDescent="0.45">
      <c r="A10" s="56">
        <v>44628</v>
      </c>
      <c r="B10" s="41">
        <v>8</v>
      </c>
      <c r="C10" s="41" t="s">
        <v>192</v>
      </c>
      <c r="D10" s="2" t="s">
        <v>355</v>
      </c>
    </row>
    <row r="11" spans="1:4" x14ac:dyDescent="0.45">
      <c r="A11" s="56">
        <v>44643</v>
      </c>
      <c r="B11" s="41">
        <v>9</v>
      </c>
      <c r="C11" s="41" t="s">
        <v>192</v>
      </c>
      <c r="D11" s="2" t="s">
        <v>361</v>
      </c>
    </row>
    <row r="12" spans="1:4" x14ac:dyDescent="0.45">
      <c r="A12" s="56">
        <v>44768</v>
      </c>
      <c r="B12" s="41">
        <v>10</v>
      </c>
      <c r="C12" s="41" t="s">
        <v>192</v>
      </c>
      <c r="D12" s="2" t="s">
        <v>368</v>
      </c>
    </row>
    <row r="13" spans="1:4" x14ac:dyDescent="0.45">
      <c r="A13" s="56">
        <v>44831</v>
      </c>
      <c r="B13" s="41">
        <v>11</v>
      </c>
      <c r="C13" s="41" t="s">
        <v>192</v>
      </c>
      <c r="D13" s="2" t="s">
        <v>373</v>
      </c>
    </row>
    <row r="14" spans="1:4" x14ac:dyDescent="0.45">
      <c r="A14" s="56">
        <v>44840</v>
      </c>
      <c r="B14" s="41">
        <v>12</v>
      </c>
      <c r="C14" s="41" t="s">
        <v>192</v>
      </c>
      <c r="D14" s="2" t="s">
        <v>404</v>
      </c>
    </row>
    <row r="1048576" spans="3:3" x14ac:dyDescent="0.45">
      <c r="C1048576" s="41"/>
    </row>
  </sheetData>
  <mergeCells count="1">
    <mergeCell ref="A1:D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8:F16"/>
  <sheetViews>
    <sheetView workbookViewId="0">
      <selection activeCell="B11" sqref="B11"/>
    </sheetView>
  </sheetViews>
  <sheetFormatPr defaultRowHeight="18" x14ac:dyDescent="0.45"/>
  <cols>
    <col min="2" max="2" width="8.5" bestFit="1" customWidth="1"/>
    <col min="6" max="6" width="73.09765625" customWidth="1"/>
  </cols>
  <sheetData>
    <row r="8" spans="1:6" x14ac:dyDescent="0.45">
      <c r="F8" s="53" t="s">
        <v>152</v>
      </c>
    </row>
    <row r="9" spans="1:6" ht="19.8" x14ac:dyDescent="0.45">
      <c r="A9" t="s">
        <v>161</v>
      </c>
      <c r="B9" s="55">
        <v>22</v>
      </c>
      <c r="F9" s="53" t="s">
        <v>153</v>
      </c>
    </row>
    <row r="10" spans="1:6" ht="19.8" x14ac:dyDescent="0.45">
      <c r="A10" t="s">
        <v>160</v>
      </c>
      <c r="B10" s="54">
        <v>801501</v>
      </c>
      <c r="F10" s="53" t="s">
        <v>154</v>
      </c>
    </row>
    <row r="11" spans="1:6" x14ac:dyDescent="0.45">
      <c r="F11" s="53" t="s">
        <v>155</v>
      </c>
    </row>
    <row r="12" spans="1:6" x14ac:dyDescent="0.45">
      <c r="F12" s="53" t="s">
        <v>156</v>
      </c>
    </row>
    <row r="13" spans="1:6" x14ac:dyDescent="0.45">
      <c r="F13" s="53" t="s">
        <v>157</v>
      </c>
    </row>
    <row r="14" spans="1:6" ht="30" x14ac:dyDescent="0.45">
      <c r="F14" s="53" t="s">
        <v>158</v>
      </c>
    </row>
    <row r="15" spans="1:6" x14ac:dyDescent="0.45">
      <c r="F15" s="53" t="s">
        <v>159</v>
      </c>
    </row>
    <row r="16" spans="1:6" ht="36" x14ac:dyDescent="0.45">
      <c r="F16" s="39" t="s">
        <v>162</v>
      </c>
    </row>
  </sheetData>
  <phoneticPr fontId="1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Make_Obs">
                <anchor moveWithCells="1" sizeWithCells="1">
                  <from>
                    <xdr:col>2</xdr:col>
                    <xdr:colOff>0</xdr:colOff>
                    <xdr:row>2</xdr:row>
                    <xdr:rowOff>45720</xdr:rowOff>
                  </from>
                  <to>
                    <xdr:col>4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Time_Calc">
                <anchor moveWithCells="1" sizeWithCells="1">
                  <from>
                    <xdr:col>1</xdr:col>
                    <xdr:colOff>678180</xdr:colOff>
                    <xdr:row>5</xdr:row>
                    <xdr:rowOff>0</xdr:rowOff>
                  </from>
                  <to>
                    <xdr:col>3</xdr:col>
                    <xdr:colOff>678180</xdr:colOff>
                    <xdr:row>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Button 3">
              <controlPr defaultSize="0" print="0" autoFill="0" autoPict="0" macro="[0]!main_output">
                <anchor moveWithCells="1" siz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678180</xdr:colOff>
                    <xdr:row>12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2:D19"/>
  <sheetViews>
    <sheetView workbookViewId="0">
      <selection activeCell="J9" sqref="J9"/>
    </sheetView>
  </sheetViews>
  <sheetFormatPr defaultRowHeight="18" x14ac:dyDescent="0.45"/>
  <cols>
    <col min="1" max="1" width="3.69921875" customWidth="1"/>
    <col min="2" max="2" width="3.69921875" style="38" customWidth="1"/>
    <col min="3" max="3" width="103" style="39" customWidth="1"/>
    <col min="4" max="4" width="9" style="38"/>
  </cols>
  <sheetData>
    <row r="2" spans="2:4" x14ac:dyDescent="0.45">
      <c r="B2" s="37" t="s">
        <v>129</v>
      </c>
    </row>
    <row r="3" spans="2:4" x14ac:dyDescent="0.45">
      <c r="B3" s="42" t="s">
        <v>19</v>
      </c>
      <c r="C3" s="43" t="s">
        <v>128</v>
      </c>
      <c r="D3" s="42" t="s">
        <v>127</v>
      </c>
    </row>
    <row r="4" spans="2:4" ht="72" x14ac:dyDescent="0.45">
      <c r="B4" s="41">
        <v>1</v>
      </c>
      <c r="C4" s="3" t="s">
        <v>132</v>
      </c>
      <c r="D4" s="40" t="s">
        <v>121</v>
      </c>
    </row>
    <row r="5" spans="2:4" ht="108" x14ac:dyDescent="0.45">
      <c r="B5" s="41">
        <v>2</v>
      </c>
      <c r="C5" s="3" t="s">
        <v>136</v>
      </c>
      <c r="D5" s="40" t="s">
        <v>121</v>
      </c>
    </row>
    <row r="6" spans="2:4" ht="54" x14ac:dyDescent="0.45">
      <c r="B6" s="41">
        <v>3</v>
      </c>
      <c r="C6" s="3" t="s">
        <v>133</v>
      </c>
      <c r="D6" s="40" t="s">
        <v>121</v>
      </c>
    </row>
    <row r="7" spans="2:4" ht="72" x14ac:dyDescent="0.45">
      <c r="B7" s="41">
        <v>4</v>
      </c>
      <c r="C7" s="3" t="s">
        <v>135</v>
      </c>
      <c r="D7" s="40"/>
    </row>
    <row r="8" spans="2:4" ht="26.4" x14ac:dyDescent="0.45">
      <c r="B8" s="41">
        <v>5</v>
      </c>
      <c r="C8" s="3" t="s">
        <v>134</v>
      </c>
      <c r="D8" s="40" t="s">
        <v>121</v>
      </c>
    </row>
    <row r="9" spans="2:4" ht="108" x14ac:dyDescent="0.45">
      <c r="B9" s="41">
        <v>6</v>
      </c>
      <c r="C9" s="3" t="s">
        <v>139</v>
      </c>
      <c r="D9" s="40" t="s">
        <v>121</v>
      </c>
    </row>
    <row r="10" spans="2:4" ht="90" x14ac:dyDescent="0.45">
      <c r="B10" s="41">
        <v>7</v>
      </c>
      <c r="C10" s="3" t="s">
        <v>140</v>
      </c>
      <c r="D10" s="40" t="s">
        <v>121</v>
      </c>
    </row>
    <row r="11" spans="2:4" ht="72" x14ac:dyDescent="0.45">
      <c r="B11" s="41">
        <v>8</v>
      </c>
      <c r="C11" s="3" t="s">
        <v>131</v>
      </c>
      <c r="D11" s="40" t="s">
        <v>121</v>
      </c>
    </row>
    <row r="12" spans="2:4" ht="54" x14ac:dyDescent="0.45">
      <c r="B12" s="41">
        <v>9</v>
      </c>
      <c r="C12" s="3" t="s">
        <v>137</v>
      </c>
      <c r="D12" s="40" t="s">
        <v>121</v>
      </c>
    </row>
    <row r="13" spans="2:4" ht="72" x14ac:dyDescent="0.45">
      <c r="B13" s="41">
        <v>10</v>
      </c>
      <c r="C13" s="3" t="s">
        <v>138</v>
      </c>
      <c r="D13" s="40" t="s">
        <v>121</v>
      </c>
    </row>
    <row r="14" spans="2:4" ht="350.4" customHeight="1" x14ac:dyDescent="0.45">
      <c r="B14" s="41">
        <v>11</v>
      </c>
      <c r="C14" s="3" t="s">
        <v>126</v>
      </c>
      <c r="D14" s="40" t="s">
        <v>121</v>
      </c>
    </row>
    <row r="15" spans="2:4" ht="26.4" x14ac:dyDescent="0.45">
      <c r="B15" s="41">
        <v>13</v>
      </c>
      <c r="C15" s="3" t="s">
        <v>125</v>
      </c>
      <c r="D15" s="40" t="s">
        <v>121</v>
      </c>
    </row>
    <row r="16" spans="2:4" ht="36" x14ac:dyDescent="0.45">
      <c r="B16" s="41">
        <v>14</v>
      </c>
      <c r="C16" s="3" t="s">
        <v>124</v>
      </c>
      <c r="D16" s="40" t="s">
        <v>121</v>
      </c>
    </row>
    <row r="17" spans="2:4" ht="36" x14ac:dyDescent="0.45">
      <c r="B17" s="41">
        <v>15</v>
      </c>
      <c r="C17" s="3" t="s">
        <v>123</v>
      </c>
      <c r="D17" s="40" t="s">
        <v>121</v>
      </c>
    </row>
    <row r="18" spans="2:4" ht="72" x14ac:dyDescent="0.45">
      <c r="B18" s="41">
        <v>16</v>
      </c>
      <c r="C18" s="3" t="s">
        <v>141</v>
      </c>
      <c r="D18" s="40" t="s">
        <v>121</v>
      </c>
    </row>
    <row r="19" spans="2:4" ht="26.4" x14ac:dyDescent="0.45">
      <c r="B19" s="41">
        <v>17</v>
      </c>
      <c r="C19" s="3" t="s">
        <v>122</v>
      </c>
      <c r="D19" s="40" t="s">
        <v>121</v>
      </c>
    </row>
  </sheetData>
  <phoneticPr fontId="1"/>
  <pageMargins left="0" right="0" top="0" bottom="0" header="0.31496062992125984" footer="0.31496062992125984"/>
  <pageSetup paperSize="9" scale="96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 tint="0.59999389629810485"/>
    <pageSetUpPr fitToPage="1"/>
  </sheetPr>
  <dimension ref="A1:U9"/>
  <sheetViews>
    <sheetView zoomScaleNormal="100" workbookViewId="0">
      <pane xSplit="4" ySplit="1" topLeftCell="F2" activePane="bottomRight" state="frozen"/>
      <selection activeCell="C12" sqref="C12"/>
      <selection pane="topRight" activeCell="C12" sqref="C12"/>
      <selection pane="bottomLeft" activeCell="C12" sqref="C12"/>
      <selection pane="bottomRight" activeCell="G10" sqref="G10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7.0976562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C2" s="13" t="e">
        <f>#REF!</f>
        <v>#REF!</v>
      </c>
      <c r="D2" s="14" t="e">
        <f>C2+H2/3600/24</f>
        <v>#REF!</v>
      </c>
      <c r="E2" s="2"/>
      <c r="F2" s="2" t="s">
        <v>130</v>
      </c>
      <c r="G2" s="25" t="s">
        <v>33</v>
      </c>
      <c r="H2" s="2">
        <f>VLOOKUP(G2,List!B:C,2,0)</f>
        <v>577</v>
      </c>
      <c r="I2" s="2"/>
      <c r="K2" s="2" t="str">
        <f>VLOOKUP(G2,List!B:E,4,0)</f>
        <v>dcsm-EF_BUS_MONI_ON</v>
      </c>
      <c r="L2" s="2">
        <f>VLOOKUP(G2,List!B:G,6,0)</f>
        <v>20</v>
      </c>
      <c r="M2" s="14" t="e">
        <f t="shared" ref="M2:M9" si="0">C2-317/3600/24</f>
        <v>#REF!</v>
      </c>
      <c r="N2" t="str">
        <f t="shared" ref="N2:N9" si="1">+"0000    CALL "&amp;K2&amp;" -Run"</f>
        <v>0000    CALL dcsm-EF_BUS_MONI_ON -Run</v>
      </c>
      <c r="P2" t="s">
        <v>119</v>
      </c>
      <c r="Q2" t="s">
        <v>62</v>
      </c>
      <c r="U2" t="str">
        <f>+IF(Q2=K2,"","x")</f>
        <v/>
      </c>
    </row>
    <row r="3" spans="1:21" x14ac:dyDescent="0.45">
      <c r="C3" s="13" t="e">
        <f>D2</f>
        <v>#REF!</v>
      </c>
      <c r="D3" s="14" t="e">
        <f>C3+H3/3600/24</f>
        <v>#REF!</v>
      </c>
      <c r="E3" s="2"/>
      <c r="F3" s="2" t="s">
        <v>10</v>
      </c>
      <c r="G3" t="s">
        <v>34</v>
      </c>
      <c r="H3" s="2">
        <f>VLOOKUP(G3,List!B:C,2,0)</f>
        <v>509</v>
      </c>
      <c r="I3" s="2"/>
      <c r="K3" s="2" t="str">
        <f>VLOOKUP(G3,List!B:E,4,0)</f>
        <v>dcsm-EF_MDP_ON</v>
      </c>
      <c r="L3" s="2">
        <f>VLOOKUP(G3,List!B:G,6,0)</f>
        <v>11</v>
      </c>
      <c r="M3" s="14" t="e">
        <f t="shared" si="0"/>
        <v>#REF!</v>
      </c>
      <c r="N3" t="str">
        <f t="shared" si="1"/>
        <v>0000    CALL dcsm-EF_MDP_ON -Run</v>
      </c>
      <c r="P3" t="s">
        <v>119</v>
      </c>
      <c r="Q3" t="s">
        <v>63</v>
      </c>
      <c r="U3" t="str">
        <f t="shared" ref="U3:U8" si="2">+IF(Q3=K3,"","x")</f>
        <v/>
      </c>
    </row>
    <row r="4" spans="1:21" x14ac:dyDescent="0.45">
      <c r="C4" s="13" t="e">
        <f t="shared" ref="C4:C9" si="3">D3</f>
        <v>#REF!</v>
      </c>
      <c r="D4" s="14" t="e">
        <f t="shared" ref="D4:D5" si="4">C4+H4/3600/24</f>
        <v>#REF!</v>
      </c>
      <c r="E4" s="2"/>
      <c r="F4" s="2"/>
      <c r="G4" s="2" t="s">
        <v>18</v>
      </c>
      <c r="H4" s="2">
        <f>VLOOKUP(G4,List!B:C,2,0)</f>
        <v>42</v>
      </c>
      <c r="I4" s="2"/>
      <c r="K4" s="2" t="str">
        <f>VLOOKUP(G4,List!B:E,4,0)</f>
        <v>dcsm-EF_MDP_CRUISE_SET</v>
      </c>
      <c r="L4" s="2">
        <f>VLOOKUP(G4,List!B:G,6,0)</f>
        <v>2</v>
      </c>
      <c r="M4" s="14" t="e">
        <f t="shared" si="0"/>
        <v>#REF!</v>
      </c>
      <c r="N4" t="str">
        <f t="shared" si="1"/>
        <v>0000    CALL dcsm-EF_MDP_CRUISE_SET -Run</v>
      </c>
    </row>
    <row r="5" spans="1:21" x14ac:dyDescent="0.45">
      <c r="C5" s="13" t="e">
        <f t="shared" si="3"/>
        <v>#REF!</v>
      </c>
      <c r="D5" s="14" t="e">
        <f t="shared" si="4"/>
        <v>#REF!</v>
      </c>
      <c r="E5" s="2"/>
      <c r="F5" s="15" t="s">
        <v>13</v>
      </c>
      <c r="G5" s="15" t="s">
        <v>14</v>
      </c>
      <c r="H5" s="2">
        <f>VLOOKUP(G5,List!B:C,2,0)</f>
        <v>42</v>
      </c>
      <c r="I5" s="2"/>
      <c r="K5" s="2" t="str">
        <f>VLOOKUP(G5,List!B:E,4,0)</f>
        <v>dcsm-EF_BUS_TLM_MODE_10</v>
      </c>
      <c r="L5" s="2">
        <f>VLOOKUP(G5,List!B:G,6,0)</f>
        <v>2</v>
      </c>
      <c r="M5" s="14" t="e">
        <f t="shared" si="0"/>
        <v>#REF!</v>
      </c>
      <c r="N5" t="str">
        <f t="shared" si="1"/>
        <v>0000    CALL dcsm-EF_BUS_TLM_MODE_10 -Run</v>
      </c>
    </row>
    <row r="6" spans="1:21" x14ac:dyDescent="0.45">
      <c r="C6" s="13" t="e">
        <f t="shared" si="3"/>
        <v>#REF!</v>
      </c>
      <c r="D6" s="14" t="e">
        <f t="shared" ref="D6:D9" si="5">C6+H6/3600/24</f>
        <v>#REF!</v>
      </c>
      <c r="E6" s="2"/>
      <c r="F6" s="81" t="s">
        <v>360</v>
      </c>
      <c r="G6" s="2" t="s">
        <v>25</v>
      </c>
      <c r="H6" s="2">
        <f>VLOOKUP(G6,List!B:C,2,0)</f>
        <v>292</v>
      </c>
      <c r="I6" s="2"/>
      <c r="K6" s="2" t="str">
        <f>VLOOKUP(G6,List!B:E,4,0)</f>
        <v>dcsm-EF_MEA1_ON_SW</v>
      </c>
      <c r="L6" s="2">
        <f>VLOOKUP(G6,List!B:G,6,0)</f>
        <v>12</v>
      </c>
      <c r="M6" s="14" t="e">
        <f t="shared" si="0"/>
        <v>#REF!</v>
      </c>
      <c r="N6" t="str">
        <f t="shared" si="1"/>
        <v>0000    CALL dcsm-EF_MEA1_ON_SW -Run</v>
      </c>
    </row>
    <row r="7" spans="1:21" x14ac:dyDescent="0.45">
      <c r="C7" s="13" t="e">
        <f t="shared" si="3"/>
        <v>#REF!</v>
      </c>
      <c r="D7" s="14" t="e">
        <f t="shared" si="5"/>
        <v>#REF!</v>
      </c>
      <c r="E7" s="2"/>
      <c r="F7" s="82"/>
      <c r="G7" s="16" t="s">
        <v>0</v>
      </c>
      <c r="H7" s="2">
        <f>VLOOKUP(G7,List!B:C,2,0)</f>
        <v>1230</v>
      </c>
      <c r="I7" s="2"/>
      <c r="K7" s="2" t="str">
        <f>VLOOKUP(G7,List!B:E,4,0)</f>
        <v>dcsm-EF_HEP_ON_START_for_TL</v>
      </c>
      <c r="L7" s="2">
        <f>VLOOKUP(G7,List!B:G,6,0)</f>
        <v>34</v>
      </c>
      <c r="M7" s="14" t="e">
        <f t="shared" si="0"/>
        <v>#REF!</v>
      </c>
      <c r="N7" t="str">
        <f t="shared" si="1"/>
        <v>0000    CALL dcsm-EF_HEP_ON_START_for_TL -Run</v>
      </c>
      <c r="P7" t="s">
        <v>119</v>
      </c>
      <c r="Q7" t="s">
        <v>64</v>
      </c>
      <c r="U7" t="str">
        <f t="shared" si="2"/>
        <v>x</v>
      </c>
    </row>
    <row r="8" spans="1:21" x14ac:dyDescent="0.45">
      <c r="C8" s="13" t="e">
        <f t="shared" si="3"/>
        <v>#REF!</v>
      </c>
      <c r="D8" s="14" t="e">
        <f t="shared" si="5"/>
        <v>#REF!</v>
      </c>
      <c r="E8" s="2"/>
      <c r="F8" s="82"/>
      <c r="G8" s="2" t="s">
        <v>17</v>
      </c>
      <c r="H8" s="2">
        <f>VLOOKUP(G8,List!B:C,2,0)</f>
        <v>80</v>
      </c>
      <c r="I8" s="2"/>
      <c r="K8" s="2" t="str">
        <f>VLOOKUP(G8,List!B:E,4,0)</f>
        <v>dcsm-EF_PME_ON</v>
      </c>
      <c r="L8" s="2">
        <f>VLOOKUP(G8,List!B:G,6,0)</f>
        <v>2</v>
      </c>
      <c r="M8" s="14" t="e">
        <f t="shared" si="0"/>
        <v>#REF!</v>
      </c>
      <c r="N8" t="str">
        <f t="shared" si="1"/>
        <v>0000    CALL dcsm-EF_PME_ON -Run</v>
      </c>
      <c r="P8" t="s">
        <v>119</v>
      </c>
      <c r="Q8" t="s">
        <v>78</v>
      </c>
      <c r="U8" t="str">
        <f t="shared" si="2"/>
        <v>x</v>
      </c>
    </row>
    <row r="9" spans="1:21" x14ac:dyDescent="0.45">
      <c r="C9" s="13" t="e">
        <f t="shared" si="3"/>
        <v>#REF!</v>
      </c>
      <c r="D9" s="14" t="e">
        <f t="shared" si="5"/>
        <v>#REF!</v>
      </c>
      <c r="E9" s="2"/>
      <c r="F9" s="83"/>
      <c r="G9" s="49" t="s">
        <v>1</v>
      </c>
      <c r="H9" s="2">
        <f>VLOOKUP(G9,List!B:C,2,0)</f>
        <v>14</v>
      </c>
      <c r="I9" s="2"/>
      <c r="K9" s="2" t="str">
        <f>VLOOKUP(G9,List!B:E,4,0)</f>
        <v>dcsm-EF_MGF_ON</v>
      </c>
      <c r="L9" s="2">
        <f>VLOOKUP(G9,List!B:G,6,0)</f>
        <v>3</v>
      </c>
      <c r="M9" s="14" t="e">
        <f t="shared" si="0"/>
        <v>#REF!</v>
      </c>
      <c r="N9" t="str">
        <f t="shared" si="1"/>
        <v>0000    CALL dcsm-EF_MGF_ON -Run</v>
      </c>
    </row>
  </sheetData>
  <mergeCells count="1">
    <mergeCell ref="F6:F9"/>
  </mergeCells>
  <phoneticPr fontId="1"/>
  <conditionalFormatting sqref="H2 H10:H1048576">
    <cfRule type="expression" dxfId="9" priority="5">
      <formula>$H2&gt;=86400</formula>
    </cfRule>
  </conditionalFormatting>
  <conditionalFormatting sqref="H3:H9">
    <cfRule type="expression" dxfId="8" priority="1">
      <formula>$H3&gt;=86400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59999389629810485"/>
    <pageSetUpPr fitToPage="1"/>
  </sheetPr>
  <dimension ref="A1:U8"/>
  <sheetViews>
    <sheetView zoomScaleNormal="10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 activeCell="E12" sqref="E12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6.199218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A2" s="32"/>
      <c r="B2" s="33"/>
      <c r="C2" s="13" t="e">
        <f t="shared" ref="C2:C7" si="0">D2-H2/3600/24</f>
        <v>#REF!</v>
      </c>
      <c r="D2" s="13" t="e">
        <f t="shared" ref="D2:D6" si="1">C3</f>
        <v>#REF!</v>
      </c>
      <c r="E2" s="2"/>
      <c r="F2" s="81" t="s">
        <v>48</v>
      </c>
      <c r="G2" s="15" t="s">
        <v>6</v>
      </c>
      <c r="H2" s="2">
        <f>VLOOKUP(G2,List!B:C,2,0)</f>
        <v>70</v>
      </c>
      <c r="I2" s="34"/>
      <c r="K2" s="2" t="str">
        <f>VLOOKUP(G2,List!B:E,4,0)</f>
        <v>dcsm-EF_HEPE_OFF_STOP</v>
      </c>
      <c r="L2" s="2">
        <f>VLOOKUP(G2,List!B:G,6,0)</f>
        <v>4</v>
      </c>
      <c r="M2" s="14" t="e">
        <f t="shared" ref="M2:M8" si="2">C2-317/3600/24</f>
        <v>#REF!</v>
      </c>
      <c r="N2" t="str">
        <f>+"0000    CALL "&amp;K2&amp;" -Run"</f>
        <v>0000    CALL dcsm-EF_HEPE_OFF_STOP -Run</v>
      </c>
      <c r="P2" t="s">
        <v>119</v>
      </c>
      <c r="Q2" t="s">
        <v>88</v>
      </c>
      <c r="U2" t="str">
        <f t="shared" ref="U2:U6" si="3">+IF(Q2=K2,"","x")</f>
        <v/>
      </c>
    </row>
    <row r="3" spans="1:21" x14ac:dyDescent="0.45">
      <c r="A3" s="32"/>
      <c r="B3" s="33"/>
      <c r="C3" s="13" t="e">
        <f t="shared" si="0"/>
        <v>#REF!</v>
      </c>
      <c r="D3" s="13" t="e">
        <f t="shared" si="1"/>
        <v>#REF!</v>
      </c>
      <c r="E3" s="2"/>
      <c r="F3" s="82"/>
      <c r="G3" s="15" t="s">
        <v>24</v>
      </c>
      <c r="H3" s="2">
        <f>VLOOKUP(G3,List!B:C,2,0)</f>
        <v>160</v>
      </c>
      <c r="I3" s="34"/>
      <c r="K3" s="2" t="str">
        <f>VLOOKUP(G3,List!B:E,4,0)</f>
        <v>dcsm-EF_MEA1_OFF</v>
      </c>
      <c r="L3" s="2">
        <f>VLOOKUP(G3,List!B:G,6,0)</f>
        <v>4</v>
      </c>
      <c r="M3" s="14" t="e">
        <f t="shared" si="2"/>
        <v>#REF!</v>
      </c>
      <c r="N3" t="str">
        <f t="shared" ref="N3:N7" si="4">+"0000    CALL "&amp;K3&amp;" -Run"</f>
        <v>0000    CALL dcsm-EF_MEA1_OFF -Run</v>
      </c>
      <c r="P3" t="s">
        <v>119</v>
      </c>
      <c r="Q3" t="s">
        <v>92</v>
      </c>
      <c r="U3" t="str">
        <f t="shared" si="3"/>
        <v/>
      </c>
    </row>
    <row r="4" spans="1:21" x14ac:dyDescent="0.45">
      <c r="A4" s="32"/>
      <c r="B4" s="33"/>
      <c r="C4" s="13" t="e">
        <f t="shared" si="0"/>
        <v>#REF!</v>
      </c>
      <c r="D4" s="13" t="e">
        <f t="shared" si="1"/>
        <v>#REF!</v>
      </c>
      <c r="E4" s="2"/>
      <c r="F4" s="82"/>
      <c r="G4" s="15" t="s">
        <v>7</v>
      </c>
      <c r="H4" s="2">
        <f>VLOOKUP(G4,List!B:C,2,0)</f>
        <v>8</v>
      </c>
      <c r="I4" s="34"/>
      <c r="K4" s="2" t="str">
        <f>VLOOKUP(G4,List!B:E,4,0)</f>
        <v>dcsm-EF_MGF_OFF</v>
      </c>
      <c r="L4" s="2">
        <f>VLOOKUP(G4,List!B:G,6,0)</f>
        <v>1</v>
      </c>
      <c r="M4" s="14" t="e">
        <f t="shared" si="2"/>
        <v>#REF!</v>
      </c>
      <c r="N4" t="str">
        <f t="shared" si="4"/>
        <v>0000    CALL dcsm-EF_MGF_OFF -Run</v>
      </c>
      <c r="P4" t="s">
        <v>119</v>
      </c>
      <c r="Q4" t="s">
        <v>93</v>
      </c>
      <c r="U4" t="str">
        <f t="shared" si="3"/>
        <v/>
      </c>
    </row>
    <row r="5" spans="1:21" x14ac:dyDescent="0.45">
      <c r="A5" s="32"/>
      <c r="B5" s="33"/>
      <c r="C5" s="13" t="e">
        <f t="shared" si="0"/>
        <v>#REF!</v>
      </c>
      <c r="D5" s="13" t="e">
        <f t="shared" si="1"/>
        <v>#REF!</v>
      </c>
      <c r="E5" s="2"/>
      <c r="F5" s="83"/>
      <c r="G5" s="15" t="s">
        <v>16</v>
      </c>
      <c r="H5" s="2">
        <f>VLOOKUP(G5,List!B:C,2,0)</f>
        <v>40</v>
      </c>
      <c r="I5" s="34"/>
      <c r="K5" s="2" t="str">
        <f>VLOOKUP(G5,List!B:E,4,0)</f>
        <v>dcsm-EF_PME_OFF</v>
      </c>
      <c r="L5" s="2">
        <f>VLOOKUP(G5,List!B:G,6,0)</f>
        <v>1</v>
      </c>
      <c r="M5" s="14" t="e">
        <f t="shared" si="2"/>
        <v>#REF!</v>
      </c>
      <c r="N5" t="str">
        <f t="shared" si="4"/>
        <v>0000    CALL dcsm-EF_PME_OFF -Run</v>
      </c>
      <c r="P5" t="s">
        <v>119</v>
      </c>
      <c r="Q5" t="s">
        <v>95</v>
      </c>
      <c r="U5" t="str">
        <f t="shared" si="3"/>
        <v/>
      </c>
    </row>
    <row r="6" spans="1:21" x14ac:dyDescent="0.45">
      <c r="C6" s="13" t="e">
        <f t="shared" si="0"/>
        <v>#REF!</v>
      </c>
      <c r="D6" s="13" t="e">
        <f t="shared" si="1"/>
        <v>#REF!</v>
      </c>
      <c r="E6" s="2"/>
      <c r="F6" s="15" t="s">
        <v>8</v>
      </c>
      <c r="G6" s="35" t="s">
        <v>36</v>
      </c>
      <c r="H6" s="2">
        <f>VLOOKUP(G6,List!B:C,2,0)</f>
        <v>120</v>
      </c>
      <c r="I6" s="34"/>
      <c r="K6" s="2" t="str">
        <f>VLOOKUP(G6,List!B:E,4,0)</f>
        <v>dcsm-EF_MDP_POWEROFF</v>
      </c>
      <c r="L6" s="2">
        <f>VLOOKUP(G6,List!B:G,6,0)</f>
        <v>3</v>
      </c>
      <c r="M6" s="14" t="e">
        <f t="shared" si="2"/>
        <v>#REF!</v>
      </c>
      <c r="N6" t="str">
        <f t="shared" si="4"/>
        <v>0000    CALL dcsm-EF_MDP_POWEROFF -Run</v>
      </c>
      <c r="P6" t="s">
        <v>119</v>
      </c>
      <c r="Q6" t="s">
        <v>50</v>
      </c>
      <c r="U6" t="str">
        <f t="shared" si="3"/>
        <v/>
      </c>
    </row>
    <row r="7" spans="1:21" ht="18.600000000000001" thickBot="1" x14ac:dyDescent="0.5">
      <c r="C7" s="13" t="e">
        <f t="shared" si="0"/>
        <v>#REF!</v>
      </c>
      <c r="D7" s="13" t="e">
        <f>C8</f>
        <v>#REF!</v>
      </c>
      <c r="E7" s="2"/>
      <c r="F7" s="27" t="s">
        <v>9</v>
      </c>
      <c r="G7" t="s">
        <v>37</v>
      </c>
      <c r="H7" s="2">
        <f>VLOOKUP(G7,List!B:C,2,0)</f>
        <v>220</v>
      </c>
      <c r="I7" s="34"/>
      <c r="K7" s="2" t="str">
        <f>VLOOKUP(G7,List!B:E,4,0)</f>
        <v>dcsm-EF_BUS_MONI_OFF</v>
      </c>
      <c r="L7" s="2">
        <f>VLOOKUP(G7,List!B:G,6,0)</f>
        <v>5</v>
      </c>
      <c r="M7" s="14" t="e">
        <f t="shared" si="2"/>
        <v>#REF!</v>
      </c>
      <c r="N7" t="str">
        <f t="shared" si="4"/>
        <v>0000    CALL dcsm-EF_BUS_MONI_OFF -Run</v>
      </c>
      <c r="U7" t="e">
        <f>+IF(#REF!=K7,"","x")</f>
        <v>#REF!</v>
      </c>
    </row>
    <row r="8" spans="1:21" ht="18.600000000000001" thickBot="1" x14ac:dyDescent="0.5">
      <c r="A8" s="17"/>
      <c r="B8" s="18"/>
      <c r="C8" s="19" t="e">
        <f>#REF!</f>
        <v>#REF!</v>
      </c>
      <c r="D8" s="19" t="e">
        <f>C8+H8/3600/24</f>
        <v>#REF!</v>
      </c>
      <c r="E8" s="19" t="e">
        <f>#REF!</f>
        <v>#REF!</v>
      </c>
      <c r="F8" s="21"/>
      <c r="G8" s="21" t="s">
        <v>145</v>
      </c>
      <c r="H8" s="23">
        <v>1200</v>
      </c>
      <c r="I8" s="24"/>
      <c r="K8" s="2" t="e">
        <f>VLOOKUP(G8,List!B:E,4,0)</f>
        <v>#N/A</v>
      </c>
      <c r="L8" s="2">
        <v>0</v>
      </c>
      <c r="M8" s="14" t="e">
        <f t="shared" si="2"/>
        <v>#REF!</v>
      </c>
    </row>
  </sheetData>
  <mergeCells count="1">
    <mergeCell ref="F2:F5"/>
  </mergeCells>
  <phoneticPr fontId="1"/>
  <conditionalFormatting sqref="H2 H8:H1048576">
    <cfRule type="expression" dxfId="7" priority="3">
      <formula>$H2&gt;=86400</formula>
    </cfRule>
  </conditionalFormatting>
  <conditionalFormatting sqref="H3:H7">
    <cfRule type="expression" dxfId="6" priority="1">
      <formula>$H3&gt;=86400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59999389629810485"/>
    <pageSetUpPr fitToPage="1"/>
  </sheetPr>
  <dimension ref="A1:U9"/>
  <sheetViews>
    <sheetView zoomScaleNormal="100" workbookViewId="0">
      <pane xSplit="4" ySplit="1" topLeftCell="E2" activePane="bottomRight" state="frozen"/>
      <selection activeCell="C12" sqref="C12"/>
      <selection pane="topRight" activeCell="C12" sqref="C12"/>
      <selection pane="bottomLeft" activeCell="C12" sqref="C12"/>
      <selection pane="bottomRight" activeCell="G7" sqref="G7"/>
    </sheetView>
  </sheetViews>
  <sheetFormatPr defaultRowHeight="18" x14ac:dyDescent="0.45"/>
  <cols>
    <col min="1" max="1" width="20.3984375" bestFit="1" customWidth="1"/>
    <col min="3" max="4" width="23.19921875" style="10" bestFit="1" customWidth="1"/>
    <col min="5" max="5" width="17.5" bestFit="1" customWidth="1"/>
    <col min="6" max="6" width="27.8984375" bestFit="1" customWidth="1"/>
    <col min="7" max="7" width="21.5" bestFit="1" customWidth="1"/>
    <col min="8" max="8" width="13.3984375" bestFit="1" customWidth="1"/>
    <col min="9" max="9" width="57.69921875" hidden="1" customWidth="1"/>
    <col min="10" max="10" width="3.8984375" hidden="1" customWidth="1"/>
    <col min="11" max="11" width="38.3984375" bestFit="1" customWidth="1"/>
    <col min="12" max="12" width="10.59765625" bestFit="1" customWidth="1"/>
    <col min="13" max="13" width="31.8984375" customWidth="1"/>
    <col min="14" max="14" width="38" bestFit="1" customWidth="1"/>
    <col min="16" max="16" width="10.59765625" bestFit="1" customWidth="1"/>
  </cols>
  <sheetData>
    <row r="1" spans="1:21" x14ac:dyDescent="0.45">
      <c r="A1" s="12" t="s">
        <v>42</v>
      </c>
      <c r="B1" s="12" t="s">
        <v>43</v>
      </c>
      <c r="C1" s="12" t="s">
        <v>42</v>
      </c>
      <c r="D1" s="12" t="s">
        <v>43</v>
      </c>
      <c r="E1" s="12" t="s">
        <v>44</v>
      </c>
      <c r="F1" s="12" t="s">
        <v>45</v>
      </c>
      <c r="G1" s="12" t="s">
        <v>46</v>
      </c>
      <c r="H1" s="12" t="s">
        <v>15</v>
      </c>
      <c r="I1" s="12"/>
      <c r="L1" s="11" t="s">
        <v>47</v>
      </c>
      <c r="N1" t="s">
        <v>47</v>
      </c>
    </row>
    <row r="2" spans="1:21" x14ac:dyDescent="0.45">
      <c r="C2" s="13" t="e">
        <f>#REF!</f>
        <v>#REF!</v>
      </c>
      <c r="D2" s="14" t="e">
        <f t="shared" ref="D2:D4" si="0">C2+H2/3600/24</f>
        <v>#REF!</v>
      </c>
      <c r="E2" s="25"/>
      <c r="F2" s="82" t="s">
        <v>2</v>
      </c>
      <c r="G2" s="2" t="s">
        <v>23</v>
      </c>
      <c r="H2" s="2">
        <f>VLOOKUP(G2,List!B:C,2,0)</f>
        <v>1702</v>
      </c>
      <c r="I2" s="26"/>
      <c r="K2" s="2" t="str">
        <f>VLOOKUP(G2,List!B:E,4,0)</f>
        <v>dcsm-EF_MEA1_HV_ON</v>
      </c>
      <c r="L2" s="2">
        <f>VLOOKUP(G2,List!B:G,6,0)</f>
        <v>27</v>
      </c>
      <c r="M2" s="14" t="e">
        <f t="shared" ref="M2:M9" si="1">C2-317/3600/24</f>
        <v>#REF!</v>
      </c>
      <c r="N2" t="str">
        <f>+"0000    CALL "&amp;K2&amp;" -Run"</f>
        <v>0000    CALL dcsm-EF_MEA1_HV_ON -Run</v>
      </c>
      <c r="P2" t="s">
        <v>119</v>
      </c>
      <c r="Q2" t="s">
        <v>67</v>
      </c>
      <c r="U2" t="str">
        <f t="shared" ref="U2:U9" si="2">+IF(Q2=K2,"","x")</f>
        <v/>
      </c>
    </row>
    <row r="3" spans="1:21" x14ac:dyDescent="0.45">
      <c r="C3" s="13" t="e">
        <f t="shared" ref="C3:C5" si="3">D2</f>
        <v>#REF!</v>
      </c>
      <c r="D3" s="13" t="e">
        <f t="shared" si="0"/>
        <v>#REF!</v>
      </c>
      <c r="E3" s="2"/>
      <c r="F3" s="83"/>
      <c r="G3" s="27" t="s">
        <v>3</v>
      </c>
      <c r="H3" s="2">
        <f>VLOOKUP(G3,List!B:C,2,0)</f>
        <v>270</v>
      </c>
      <c r="I3" s="26"/>
      <c r="K3" s="2" t="str">
        <f>VLOOKUP(G3,List!B:E,4,0)</f>
        <v>dcsm-EF_HEPE_HV_ON_OBS_START</v>
      </c>
      <c r="L3" s="2">
        <f>VLOOKUP(G3,List!B:G,6,0)</f>
        <v>6</v>
      </c>
      <c r="M3" s="14" t="e">
        <f t="shared" si="1"/>
        <v>#REF!</v>
      </c>
      <c r="N3" t="str">
        <f t="shared" ref="N3:N4" si="4">+"0000    CALL "&amp;K3&amp;" -Run"</f>
        <v>0000    CALL dcsm-EF_HEPE_HV_ON_OBS_START -Run</v>
      </c>
      <c r="P3" t="s">
        <v>119</v>
      </c>
      <c r="Q3" t="s">
        <v>76</v>
      </c>
      <c r="U3" t="str">
        <f t="shared" si="2"/>
        <v/>
      </c>
    </row>
    <row r="4" spans="1:21" x14ac:dyDescent="0.45">
      <c r="C4" s="13" t="e">
        <f t="shared" si="3"/>
        <v>#REF!</v>
      </c>
      <c r="D4" s="13" t="e">
        <f t="shared" si="0"/>
        <v>#REF!</v>
      </c>
      <c r="E4" s="2"/>
      <c r="F4" s="15" t="s">
        <v>11</v>
      </c>
      <c r="G4" s="15" t="s">
        <v>12</v>
      </c>
      <c r="H4" s="2">
        <f>VLOOKUP(G4,List!B:C,2,0)</f>
        <v>42</v>
      </c>
      <c r="I4" s="26"/>
      <c r="K4" s="2" t="str">
        <f>VLOOKUP(G4,List!B:E,4,0)</f>
        <v>dcsm-EF_BUS_TLM_MODE_5</v>
      </c>
      <c r="L4" s="2">
        <f>VLOOKUP(G4,List!B:G,6,0)</f>
        <v>2</v>
      </c>
      <c r="M4" s="14" t="e">
        <f t="shared" si="1"/>
        <v>#REF!</v>
      </c>
      <c r="N4" t="str">
        <f t="shared" si="4"/>
        <v>0000    CALL dcsm-EF_BUS_TLM_MODE_5 -Run</v>
      </c>
      <c r="P4" t="s">
        <v>119</v>
      </c>
      <c r="Q4" t="s">
        <v>77</v>
      </c>
      <c r="U4" t="str">
        <f t="shared" si="2"/>
        <v/>
      </c>
    </row>
    <row r="5" spans="1:21" x14ac:dyDescent="0.45">
      <c r="C5" s="28" t="e">
        <f t="shared" si="3"/>
        <v>#REF!</v>
      </c>
      <c r="D5" s="28" t="e">
        <f>C6</f>
        <v>#REF!</v>
      </c>
      <c r="E5" s="29" t="s">
        <v>201</v>
      </c>
      <c r="F5" s="30"/>
      <c r="G5" s="30"/>
      <c r="H5" s="31" t="e">
        <f>(D5-C5)*3600*24</f>
        <v>#REF!</v>
      </c>
      <c r="I5" s="30" t="e">
        <f>H5/3600</f>
        <v>#REF!</v>
      </c>
      <c r="L5" s="2">
        <v>0</v>
      </c>
      <c r="M5" s="14" t="e">
        <f t="shared" si="1"/>
        <v>#REF!</v>
      </c>
      <c r="N5" t="e">
        <f>"0000    WAIT_SEC  "&amp;TEXT(H5,"#0")</f>
        <v>#REF!</v>
      </c>
      <c r="P5" t="s">
        <v>120</v>
      </c>
      <c r="Q5">
        <v>26900</v>
      </c>
      <c r="U5" t="str">
        <f t="shared" si="2"/>
        <v>x</v>
      </c>
    </row>
    <row r="6" spans="1:21" x14ac:dyDescent="0.45">
      <c r="C6" s="13" t="e">
        <f>D6-H6/3600/24</f>
        <v>#REF!</v>
      </c>
      <c r="D6" s="13" t="e">
        <f>C7</f>
        <v>#REF!</v>
      </c>
      <c r="E6" s="2"/>
      <c r="F6" s="15" t="s">
        <v>13</v>
      </c>
      <c r="G6" s="15" t="s">
        <v>14</v>
      </c>
      <c r="H6" s="2">
        <f>VLOOKUP(G6,List!B:C,2,0)</f>
        <v>42</v>
      </c>
      <c r="I6" s="26"/>
      <c r="K6" s="2" t="str">
        <f>VLOOKUP(G6,List!B:E,4,0)</f>
        <v>dcsm-EF_BUS_TLM_MODE_10</v>
      </c>
      <c r="L6" s="2">
        <f>VLOOKUP(G6,List!B:G,6,0)</f>
        <v>2</v>
      </c>
      <c r="M6" s="14" t="e">
        <f t="shared" si="1"/>
        <v>#REF!</v>
      </c>
      <c r="N6" t="str">
        <f t="shared" ref="N6:N8" si="5">+"0000    CALL "&amp;K6&amp;" -Run"</f>
        <v>0000    CALL dcsm-EF_BUS_TLM_MODE_10 -Run</v>
      </c>
      <c r="P6" t="s">
        <v>119</v>
      </c>
      <c r="Q6" t="s">
        <v>78</v>
      </c>
      <c r="U6" t="str">
        <f t="shared" si="2"/>
        <v/>
      </c>
    </row>
    <row r="7" spans="1:21" x14ac:dyDescent="0.45">
      <c r="C7" s="13" t="e">
        <f>D7-H7/3600/24</f>
        <v>#REF!</v>
      </c>
      <c r="D7" s="13" t="e">
        <f>C8</f>
        <v>#REF!</v>
      </c>
      <c r="E7" s="2"/>
      <c r="F7" s="84" t="s">
        <v>4</v>
      </c>
      <c r="G7" s="15" t="s">
        <v>5</v>
      </c>
      <c r="H7" s="2">
        <f>VLOOKUP(G7,List!B:C,2,0)</f>
        <v>190</v>
      </c>
      <c r="I7" s="26"/>
      <c r="K7" s="2" t="str">
        <f>VLOOKUP(G7,List!B:E,4,0)</f>
        <v>dcsm-EF_HEPE_HV_OFF_OBS_OFF</v>
      </c>
      <c r="L7" s="2">
        <f>VLOOKUP(G7,List!B:G,6,0)</f>
        <v>5</v>
      </c>
      <c r="M7" s="14" t="e">
        <f t="shared" si="1"/>
        <v>#REF!</v>
      </c>
      <c r="N7" t="str">
        <f t="shared" si="5"/>
        <v>0000    CALL dcsm-EF_HEPE_HV_OFF_OBS_OFF -Run</v>
      </c>
      <c r="P7" t="s">
        <v>119</v>
      </c>
      <c r="Q7" t="s">
        <v>79</v>
      </c>
      <c r="U7" t="str">
        <f t="shared" si="2"/>
        <v/>
      </c>
    </row>
    <row r="8" spans="1:21" ht="18.600000000000001" thickBot="1" x14ac:dyDescent="0.5">
      <c r="C8" s="13" t="e">
        <f>D8-H8/3600/24</f>
        <v>#REF!</v>
      </c>
      <c r="D8" s="13" t="e">
        <f>C9</f>
        <v>#REF!</v>
      </c>
      <c r="E8" s="2"/>
      <c r="F8" s="84"/>
      <c r="G8" s="8" t="s">
        <v>30</v>
      </c>
      <c r="H8" s="2">
        <f>VLOOKUP(G8,List!B:C,2,0)</f>
        <v>182</v>
      </c>
      <c r="I8" s="26"/>
      <c r="K8" s="2" t="str">
        <f>VLOOKUP(G8,List!B:E,4,0)</f>
        <v>dcsm-EF_MEA1_HV_OFF</v>
      </c>
      <c r="L8" s="2">
        <f>VLOOKUP(G8,List!B:G,6,0)</f>
        <v>10</v>
      </c>
      <c r="M8" s="14" t="e">
        <f t="shared" si="1"/>
        <v>#REF!</v>
      </c>
      <c r="N8" t="str">
        <f t="shared" si="5"/>
        <v>0000    CALL dcsm-EF_MEA1_HV_OFF -Run</v>
      </c>
      <c r="P8" t="s">
        <v>119</v>
      </c>
      <c r="Q8" t="s">
        <v>87</v>
      </c>
      <c r="U8" t="str">
        <f t="shared" si="2"/>
        <v/>
      </c>
    </row>
    <row r="9" spans="1:21" ht="18.600000000000001" thickBot="1" x14ac:dyDescent="0.5">
      <c r="A9" s="17"/>
      <c r="B9" s="18"/>
      <c r="C9" s="19" t="e">
        <f>#REF!</f>
        <v>#REF!</v>
      </c>
      <c r="D9" s="19" t="e">
        <f>C9+H9/3600/24</f>
        <v>#REF!</v>
      </c>
      <c r="E9" s="20" t="s">
        <v>151</v>
      </c>
      <c r="F9" s="21"/>
      <c r="G9" s="22" t="e">
        <f>(#REF!-D8)*24*3600</f>
        <v>#REF!</v>
      </c>
      <c r="H9" s="23">
        <v>1200</v>
      </c>
      <c r="I9" s="24"/>
      <c r="K9" s="2" t="e">
        <f>VLOOKUP(G9,#REF!,4,0)</f>
        <v>#REF!</v>
      </c>
      <c r="L9" s="2">
        <v>0</v>
      </c>
      <c r="M9" s="14" t="e">
        <f t="shared" si="1"/>
        <v>#REF!</v>
      </c>
      <c r="N9" t="e">
        <f>"0000    WAIT_SEC  "&amp;TEXT(G9,"#0")</f>
        <v>#REF!</v>
      </c>
      <c r="P9" t="s">
        <v>120</v>
      </c>
      <c r="Q9">
        <v>1800</v>
      </c>
      <c r="U9" t="e">
        <f t="shared" si="2"/>
        <v>#REF!</v>
      </c>
    </row>
  </sheetData>
  <mergeCells count="2">
    <mergeCell ref="F2:F3"/>
    <mergeCell ref="F7:F8"/>
  </mergeCells>
  <phoneticPr fontId="1"/>
  <conditionalFormatting sqref="H2 H5 H9:H1048576">
    <cfRule type="expression" dxfId="5" priority="4">
      <formula>$H2&gt;=86400</formula>
    </cfRule>
  </conditionalFormatting>
  <conditionalFormatting sqref="H3:H4">
    <cfRule type="expression" dxfId="4" priority="2">
      <formula>$H3&gt;=86400</formula>
    </cfRule>
  </conditionalFormatting>
  <conditionalFormatting sqref="H6:H8">
    <cfRule type="expression" dxfId="3" priority="1">
      <formula>$H6&gt;=86400</formula>
    </cfRule>
  </conditionalFormatting>
  <pageMargins left="0" right="0" top="0.74803149606299213" bottom="0.74803149606299213" header="0.31496062992125984" footer="0.31496062992125984"/>
  <pageSetup paperSize="9" scale="36" fitToWidth="0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L147"/>
  <sheetViews>
    <sheetView topLeftCell="A25" zoomScale="90" zoomScaleNormal="90" workbookViewId="0">
      <selection activeCell="J38" sqref="J38"/>
    </sheetView>
  </sheetViews>
  <sheetFormatPr defaultRowHeight="18" x14ac:dyDescent="0.45"/>
  <cols>
    <col min="1" max="1" width="8.3984375" bestFit="1" customWidth="1"/>
    <col min="2" max="2" width="30" bestFit="1" customWidth="1"/>
    <col min="3" max="3" width="14.69921875" bestFit="1" customWidth="1"/>
    <col min="4" max="4" width="15.8984375" bestFit="1" customWidth="1"/>
    <col min="5" max="5" width="37.3984375" bestFit="1" customWidth="1"/>
  </cols>
  <sheetData>
    <row r="1" spans="1:7" x14ac:dyDescent="0.45">
      <c r="A1" s="44"/>
      <c r="B1" s="44"/>
      <c r="C1" s="44" t="s">
        <v>15</v>
      </c>
      <c r="D1" s="44" t="s">
        <v>21</v>
      </c>
      <c r="E1" s="44" t="s">
        <v>20</v>
      </c>
      <c r="F1" s="44"/>
      <c r="G1" s="44" t="s">
        <v>22</v>
      </c>
    </row>
    <row r="2" spans="1:7" x14ac:dyDescent="0.45">
      <c r="A2" s="85" t="s">
        <v>216</v>
      </c>
      <c r="B2" s="2" t="s">
        <v>206</v>
      </c>
      <c r="C2" s="2">
        <v>40</v>
      </c>
      <c r="D2" s="2"/>
      <c r="E2" s="2" t="s">
        <v>207</v>
      </c>
      <c r="F2" s="2"/>
      <c r="G2" s="2">
        <v>1</v>
      </c>
    </row>
    <row r="3" spans="1:7" x14ac:dyDescent="0.45">
      <c r="A3" s="86"/>
      <c r="B3" s="2" t="s">
        <v>217</v>
      </c>
      <c r="C3" s="2">
        <v>40</v>
      </c>
      <c r="D3" s="2"/>
      <c r="E3" s="2" t="s">
        <v>218</v>
      </c>
      <c r="F3" s="2"/>
      <c r="G3" s="2">
        <v>1</v>
      </c>
    </row>
    <row r="4" spans="1:7" x14ac:dyDescent="0.45">
      <c r="A4" s="86"/>
      <c r="B4" s="2" t="s">
        <v>208</v>
      </c>
      <c r="C4" s="2">
        <v>0</v>
      </c>
      <c r="D4" s="2"/>
      <c r="E4" s="2" t="s">
        <v>209</v>
      </c>
      <c r="F4" s="2"/>
      <c r="G4" s="2">
        <v>0</v>
      </c>
    </row>
    <row r="5" spans="1:7" x14ac:dyDescent="0.45">
      <c r="A5" s="86"/>
      <c r="B5" s="2" t="s">
        <v>219</v>
      </c>
      <c r="C5" s="2">
        <v>86</v>
      </c>
      <c r="D5" s="2"/>
      <c r="E5" s="2" t="s">
        <v>214</v>
      </c>
      <c r="F5" s="2"/>
      <c r="G5" s="2">
        <v>5</v>
      </c>
    </row>
    <row r="6" spans="1:7" x14ac:dyDescent="0.45">
      <c r="A6" s="86"/>
      <c r="B6" s="2" t="s">
        <v>374</v>
      </c>
      <c r="C6" s="2">
        <v>298</v>
      </c>
      <c r="D6" s="2"/>
      <c r="E6" s="2" t="s">
        <v>210</v>
      </c>
      <c r="F6" s="2"/>
      <c r="G6" s="2">
        <v>14</v>
      </c>
    </row>
    <row r="7" spans="1:7" x14ac:dyDescent="0.45">
      <c r="A7" s="86"/>
      <c r="B7" s="2" t="s">
        <v>375</v>
      </c>
      <c r="C7" s="2">
        <v>300</v>
      </c>
      <c r="D7" s="2"/>
      <c r="E7" s="2" t="s">
        <v>376</v>
      </c>
      <c r="F7" s="2"/>
      <c r="G7" s="2">
        <v>15</v>
      </c>
    </row>
    <row r="8" spans="1:7" x14ac:dyDescent="0.45">
      <c r="A8" s="86"/>
      <c r="B8" s="2" t="s">
        <v>211</v>
      </c>
      <c r="C8" s="2">
        <v>82</v>
      </c>
      <c r="D8" s="2"/>
      <c r="E8" s="2" t="s">
        <v>212</v>
      </c>
      <c r="F8" s="2"/>
      <c r="G8" s="2">
        <v>2</v>
      </c>
    </row>
    <row r="9" spans="1:7" x14ac:dyDescent="0.45">
      <c r="A9" s="86"/>
      <c r="B9" s="2" t="s">
        <v>220</v>
      </c>
      <c r="C9" s="2">
        <v>160</v>
      </c>
      <c r="D9" s="2"/>
      <c r="E9" s="2" t="s">
        <v>221</v>
      </c>
      <c r="F9" s="2"/>
      <c r="G9" s="2">
        <v>4</v>
      </c>
    </row>
    <row r="10" spans="1:7" x14ac:dyDescent="0.45">
      <c r="A10" s="86"/>
      <c r="B10" s="2" t="s">
        <v>377</v>
      </c>
      <c r="C10" s="2">
        <v>162</v>
      </c>
      <c r="D10" s="2"/>
      <c r="E10" s="2" t="s">
        <v>378</v>
      </c>
      <c r="F10" s="2"/>
      <c r="G10" s="2">
        <v>5</v>
      </c>
    </row>
    <row r="11" spans="1:7" x14ac:dyDescent="0.45">
      <c r="A11" s="86"/>
      <c r="B11" s="2" t="s">
        <v>484</v>
      </c>
      <c r="C11" s="2">
        <v>140</v>
      </c>
      <c r="D11" s="2"/>
      <c r="E11" s="2" t="s">
        <v>213</v>
      </c>
      <c r="F11" s="2"/>
      <c r="G11" s="2">
        <v>2</v>
      </c>
    </row>
    <row r="12" spans="1:7" x14ac:dyDescent="0.45">
      <c r="A12" s="86"/>
      <c r="B12" s="64" t="s">
        <v>487</v>
      </c>
      <c r="C12" s="64">
        <v>180</v>
      </c>
      <c r="D12" s="64"/>
      <c r="E12" s="64" t="s">
        <v>488</v>
      </c>
      <c r="F12" s="64"/>
      <c r="G12" s="64">
        <v>3</v>
      </c>
    </row>
    <row r="13" spans="1:7" x14ac:dyDescent="0.45">
      <c r="A13" s="87"/>
      <c r="B13" s="2" t="s">
        <v>222</v>
      </c>
      <c r="C13" s="2">
        <v>80</v>
      </c>
      <c r="D13" s="2"/>
      <c r="E13" s="2" t="s">
        <v>223</v>
      </c>
      <c r="F13" s="2"/>
      <c r="G13" s="2">
        <v>2</v>
      </c>
    </row>
    <row r="14" spans="1:7" x14ac:dyDescent="0.45">
      <c r="A14" s="85" t="s">
        <v>224</v>
      </c>
      <c r="B14" s="2" t="s">
        <v>225</v>
      </c>
      <c r="C14" s="2">
        <v>310</v>
      </c>
      <c r="D14" s="2"/>
      <c r="E14" s="2" t="s">
        <v>104</v>
      </c>
      <c r="F14" s="2"/>
      <c r="G14" s="2">
        <v>10</v>
      </c>
    </row>
    <row r="15" spans="1:7" x14ac:dyDescent="0.45">
      <c r="A15" s="86"/>
      <c r="B15" s="64" t="s">
        <v>485</v>
      </c>
      <c r="C15" s="64">
        <v>350</v>
      </c>
      <c r="D15" s="64"/>
      <c r="E15" s="64" t="s">
        <v>486</v>
      </c>
      <c r="F15" s="64"/>
      <c r="G15" s="64">
        <v>11</v>
      </c>
    </row>
    <row r="16" spans="1:7" x14ac:dyDescent="0.45">
      <c r="A16" s="86"/>
      <c r="B16" s="2" t="s">
        <v>226</v>
      </c>
      <c r="C16" s="2">
        <v>40</v>
      </c>
      <c r="D16" s="2"/>
      <c r="E16" s="2" t="s">
        <v>205</v>
      </c>
      <c r="F16" s="2"/>
      <c r="G16" s="2">
        <v>1</v>
      </c>
    </row>
    <row r="17" spans="1:7" x14ac:dyDescent="0.45">
      <c r="A17" s="86"/>
      <c r="B17" s="2" t="s">
        <v>227</v>
      </c>
      <c r="C17" s="2">
        <v>1134</v>
      </c>
      <c r="D17" s="2"/>
      <c r="E17" s="2" t="s">
        <v>105</v>
      </c>
      <c r="F17" s="2"/>
      <c r="G17" s="2">
        <v>18</v>
      </c>
    </row>
    <row r="18" spans="1:7" x14ac:dyDescent="0.45">
      <c r="A18" s="86"/>
      <c r="B18" s="2" t="s">
        <v>228</v>
      </c>
      <c r="C18" s="2">
        <v>2206</v>
      </c>
      <c r="D18" s="2"/>
      <c r="E18" s="2" t="s">
        <v>106</v>
      </c>
      <c r="F18" s="2"/>
      <c r="G18" s="2">
        <v>36</v>
      </c>
    </row>
    <row r="19" spans="1:7" x14ac:dyDescent="0.45">
      <c r="A19" s="86"/>
      <c r="B19" s="2" t="s">
        <v>229</v>
      </c>
      <c r="C19" s="2">
        <v>2730</v>
      </c>
      <c r="D19" s="2"/>
      <c r="E19" s="2" t="s">
        <v>107</v>
      </c>
      <c r="F19" s="2"/>
      <c r="G19" s="2">
        <v>48</v>
      </c>
    </row>
    <row r="20" spans="1:7" x14ac:dyDescent="0.45">
      <c r="A20" s="86"/>
      <c r="B20" s="2" t="s">
        <v>230</v>
      </c>
      <c r="C20" s="2">
        <v>1848</v>
      </c>
      <c r="D20" s="2"/>
      <c r="E20" s="2" t="s">
        <v>108</v>
      </c>
      <c r="F20" s="2"/>
      <c r="G20" s="2">
        <v>41</v>
      </c>
    </row>
    <row r="21" spans="1:7" x14ac:dyDescent="0.45">
      <c r="A21" s="86"/>
      <c r="B21" s="2" t="s">
        <v>231</v>
      </c>
      <c r="C21" s="2">
        <v>2108</v>
      </c>
      <c r="D21" s="2"/>
      <c r="E21" s="2" t="s">
        <v>109</v>
      </c>
      <c r="F21" s="2"/>
      <c r="G21" s="2">
        <v>45</v>
      </c>
    </row>
    <row r="22" spans="1:7" x14ac:dyDescent="0.45">
      <c r="A22" s="86"/>
      <c r="B22" s="2" t="s">
        <v>232</v>
      </c>
      <c r="C22" s="2">
        <v>120</v>
      </c>
      <c r="D22" s="2"/>
      <c r="E22" s="2" t="s">
        <v>110</v>
      </c>
      <c r="F22" s="2"/>
      <c r="G22" s="2">
        <v>4</v>
      </c>
    </row>
    <row r="23" spans="1:7" x14ac:dyDescent="0.45">
      <c r="A23" s="86"/>
      <c r="B23" s="2" t="s">
        <v>233</v>
      </c>
      <c r="C23" s="2">
        <v>509</v>
      </c>
      <c r="D23" s="2"/>
      <c r="E23" s="2" t="s">
        <v>111</v>
      </c>
      <c r="F23" s="2"/>
      <c r="G23" s="2">
        <v>12</v>
      </c>
    </row>
    <row r="24" spans="1:7" x14ac:dyDescent="0.45">
      <c r="A24" s="86"/>
      <c r="B24" s="2" t="s">
        <v>234</v>
      </c>
      <c r="C24" s="2">
        <v>4620</v>
      </c>
      <c r="D24" s="2"/>
      <c r="E24" s="2" t="s">
        <v>112</v>
      </c>
      <c r="F24" s="2"/>
      <c r="G24" s="2">
        <v>52</v>
      </c>
    </row>
    <row r="25" spans="1:7" x14ac:dyDescent="0.45">
      <c r="A25" s="86"/>
      <c r="B25" s="2" t="s">
        <v>235</v>
      </c>
      <c r="C25" s="2">
        <v>3969</v>
      </c>
      <c r="D25" s="2"/>
      <c r="E25" s="2" t="s">
        <v>113</v>
      </c>
      <c r="F25" s="2"/>
      <c r="G25" s="2">
        <v>49</v>
      </c>
    </row>
    <row r="26" spans="1:7" x14ac:dyDescent="0.45">
      <c r="A26" s="86"/>
      <c r="B26" s="2" t="s">
        <v>236</v>
      </c>
      <c r="C26" s="2">
        <v>1892</v>
      </c>
      <c r="D26" s="2"/>
      <c r="E26" s="2" t="s">
        <v>204</v>
      </c>
      <c r="F26" s="2"/>
      <c r="G26" s="2">
        <v>20</v>
      </c>
    </row>
    <row r="27" spans="1:7" x14ac:dyDescent="0.45">
      <c r="A27" s="86"/>
      <c r="B27" s="2" t="s">
        <v>426</v>
      </c>
      <c r="C27" s="2">
        <v>1742</v>
      </c>
      <c r="D27" s="2"/>
      <c r="E27" s="2" t="s">
        <v>427</v>
      </c>
      <c r="F27" s="2"/>
      <c r="G27" s="2">
        <v>21</v>
      </c>
    </row>
    <row r="28" spans="1:7" x14ac:dyDescent="0.45">
      <c r="A28" s="86"/>
      <c r="B28" s="2" t="s">
        <v>237</v>
      </c>
      <c r="C28" s="2">
        <v>6688</v>
      </c>
      <c r="D28" s="2"/>
      <c r="E28" s="2" t="s">
        <v>114</v>
      </c>
      <c r="F28" s="2"/>
      <c r="G28" s="2">
        <v>23</v>
      </c>
    </row>
    <row r="29" spans="1:7" x14ac:dyDescent="0.45">
      <c r="A29" s="86"/>
      <c r="B29" s="2" t="s">
        <v>238</v>
      </c>
      <c r="C29" s="2">
        <v>1102</v>
      </c>
      <c r="D29" s="2"/>
      <c r="E29" s="2" t="s">
        <v>239</v>
      </c>
      <c r="F29" s="2"/>
      <c r="G29" s="2">
        <v>19</v>
      </c>
    </row>
    <row r="30" spans="1:7" x14ac:dyDescent="0.45">
      <c r="A30" s="86"/>
      <c r="B30" s="2" t="s">
        <v>240</v>
      </c>
      <c r="C30" s="2">
        <v>120</v>
      </c>
      <c r="D30" s="2"/>
      <c r="E30" s="2" t="s">
        <v>115</v>
      </c>
      <c r="F30" s="2"/>
      <c r="G30" s="2">
        <v>5</v>
      </c>
    </row>
    <row r="31" spans="1:7" x14ac:dyDescent="0.45">
      <c r="A31" s="86"/>
      <c r="B31" s="2" t="s">
        <v>241</v>
      </c>
      <c r="C31" s="2">
        <v>160</v>
      </c>
      <c r="D31" s="2"/>
      <c r="E31" s="2" t="s">
        <v>116</v>
      </c>
      <c r="F31" s="2"/>
      <c r="G31" s="2">
        <v>5</v>
      </c>
    </row>
    <row r="32" spans="1:7" x14ac:dyDescent="0.45">
      <c r="A32" s="86"/>
      <c r="B32" s="2" t="s">
        <v>242</v>
      </c>
      <c r="C32" s="2">
        <v>2448</v>
      </c>
      <c r="D32" s="2"/>
      <c r="E32" s="2" t="s">
        <v>117</v>
      </c>
      <c r="F32" s="2"/>
      <c r="G32" s="2">
        <v>51</v>
      </c>
    </row>
    <row r="33" spans="1:7" x14ac:dyDescent="0.45">
      <c r="A33" s="86"/>
      <c r="B33" s="2" t="s">
        <v>243</v>
      </c>
      <c r="C33" s="2">
        <v>377</v>
      </c>
      <c r="D33" s="2"/>
      <c r="E33" s="2" t="s">
        <v>118</v>
      </c>
      <c r="F33" s="2"/>
      <c r="G33" s="2">
        <v>17</v>
      </c>
    </row>
    <row r="34" spans="1:7" x14ac:dyDescent="0.45">
      <c r="A34" s="86"/>
      <c r="B34" s="64" t="s">
        <v>471</v>
      </c>
      <c r="C34" s="64">
        <v>200</v>
      </c>
      <c r="D34" s="64"/>
      <c r="E34" s="64" t="s">
        <v>470</v>
      </c>
      <c r="F34" s="64"/>
      <c r="G34" s="64">
        <v>5</v>
      </c>
    </row>
    <row r="35" spans="1:7" x14ac:dyDescent="0.45">
      <c r="A35" s="86"/>
      <c r="B35" s="64" t="s">
        <v>472</v>
      </c>
      <c r="C35" s="64">
        <v>200</v>
      </c>
      <c r="D35" s="64"/>
      <c r="E35" s="64" t="s">
        <v>473</v>
      </c>
      <c r="F35" s="64"/>
      <c r="G35" s="64">
        <v>5</v>
      </c>
    </row>
    <row r="36" spans="1:7" x14ac:dyDescent="0.45">
      <c r="A36" s="86"/>
      <c r="B36" s="64" t="s">
        <v>475</v>
      </c>
      <c r="C36" s="64">
        <v>84</v>
      </c>
      <c r="D36" s="64"/>
      <c r="E36" s="64" t="s">
        <v>474</v>
      </c>
      <c r="F36" s="64"/>
      <c r="G36" s="64">
        <v>4</v>
      </c>
    </row>
    <row r="37" spans="1:7" x14ac:dyDescent="0.45">
      <c r="A37" s="86"/>
      <c r="B37" s="64" t="s">
        <v>477</v>
      </c>
      <c r="C37" s="64">
        <f>456+140</f>
        <v>596</v>
      </c>
      <c r="D37" s="64"/>
      <c r="E37" s="64" t="s">
        <v>476</v>
      </c>
      <c r="F37" s="64"/>
      <c r="G37" s="64">
        <v>19</v>
      </c>
    </row>
    <row r="38" spans="1:7" x14ac:dyDescent="0.45">
      <c r="A38" s="87"/>
      <c r="B38" s="64" t="s">
        <v>493</v>
      </c>
      <c r="C38" s="64">
        <v>150</v>
      </c>
      <c r="D38" s="64"/>
      <c r="E38" s="64" t="s">
        <v>494</v>
      </c>
      <c r="F38" s="64"/>
      <c r="G38" s="64">
        <v>15</v>
      </c>
    </row>
    <row r="39" spans="1:7" x14ac:dyDescent="0.45">
      <c r="A39" s="85" t="s">
        <v>216</v>
      </c>
      <c r="B39" s="2" t="s">
        <v>244</v>
      </c>
      <c r="C39" s="2">
        <v>220</v>
      </c>
      <c r="D39" s="2"/>
      <c r="E39" s="2" t="s">
        <v>51</v>
      </c>
      <c r="F39" s="2"/>
      <c r="G39" s="2">
        <v>5</v>
      </c>
    </row>
    <row r="40" spans="1:7" x14ac:dyDescent="0.45">
      <c r="A40" s="86"/>
      <c r="B40" s="2" t="s">
        <v>245</v>
      </c>
      <c r="C40" s="2">
        <v>577</v>
      </c>
      <c r="D40" s="2"/>
      <c r="E40" s="2" t="s">
        <v>62</v>
      </c>
      <c r="F40" s="2"/>
      <c r="G40" s="2">
        <v>20</v>
      </c>
    </row>
    <row r="41" spans="1:7" x14ac:dyDescent="0.45">
      <c r="A41" s="86"/>
      <c r="B41" s="2" t="s">
        <v>428</v>
      </c>
      <c r="C41" s="2">
        <v>260</v>
      </c>
      <c r="D41" s="2"/>
      <c r="E41" s="2" t="s">
        <v>429</v>
      </c>
      <c r="F41" s="2"/>
      <c r="G41" s="2">
        <v>6</v>
      </c>
    </row>
    <row r="42" spans="1:7" x14ac:dyDescent="0.45">
      <c r="A42" s="86"/>
      <c r="B42" s="2" t="s">
        <v>430</v>
      </c>
      <c r="C42" s="2">
        <v>535</v>
      </c>
      <c r="D42" s="2"/>
      <c r="E42" s="2" t="s">
        <v>431</v>
      </c>
      <c r="F42" s="2"/>
      <c r="G42" s="2">
        <v>20</v>
      </c>
    </row>
    <row r="43" spans="1:7" x14ac:dyDescent="0.45">
      <c r="A43" s="86"/>
      <c r="B43" s="2" t="s">
        <v>246</v>
      </c>
      <c r="C43" s="2">
        <v>42</v>
      </c>
      <c r="D43" s="2"/>
      <c r="E43" s="2" t="s">
        <v>78</v>
      </c>
      <c r="F43" s="2"/>
      <c r="G43" s="2">
        <v>2</v>
      </c>
    </row>
    <row r="44" spans="1:7" x14ac:dyDescent="0.45">
      <c r="A44" s="86"/>
      <c r="B44" s="2" t="s">
        <v>247</v>
      </c>
      <c r="C44" s="2">
        <v>42</v>
      </c>
      <c r="D44" s="2"/>
      <c r="E44" s="2" t="s">
        <v>77</v>
      </c>
      <c r="F44" s="2"/>
      <c r="G44" s="2">
        <v>2</v>
      </c>
    </row>
    <row r="45" spans="1:7" x14ac:dyDescent="0.45">
      <c r="A45" s="87"/>
      <c r="B45" s="2" t="s">
        <v>248</v>
      </c>
      <c r="C45" s="2">
        <v>2</v>
      </c>
      <c r="D45" s="2"/>
      <c r="E45" s="2" t="s">
        <v>249</v>
      </c>
      <c r="F45" s="2"/>
      <c r="G45" s="2">
        <v>1</v>
      </c>
    </row>
    <row r="46" spans="1:7" x14ac:dyDescent="0.45">
      <c r="A46" s="85" t="s">
        <v>250</v>
      </c>
      <c r="B46" s="2" t="s">
        <v>251</v>
      </c>
      <c r="C46" s="2">
        <v>198</v>
      </c>
      <c r="D46" s="2"/>
      <c r="E46" s="2" t="s">
        <v>80</v>
      </c>
      <c r="F46" s="2"/>
      <c r="G46" s="2">
        <v>4</v>
      </c>
    </row>
    <row r="47" spans="1:7" x14ac:dyDescent="0.45">
      <c r="A47" s="86"/>
      <c r="B47" s="2" t="s">
        <v>252</v>
      </c>
      <c r="C47" s="2">
        <v>344</v>
      </c>
      <c r="D47" s="2"/>
      <c r="E47" s="2" t="s">
        <v>74</v>
      </c>
      <c r="F47" s="2"/>
      <c r="G47" s="2">
        <v>18</v>
      </c>
    </row>
    <row r="48" spans="1:7" x14ac:dyDescent="0.45">
      <c r="A48" s="86"/>
      <c r="B48" s="2" t="s">
        <v>356</v>
      </c>
      <c r="C48" s="2">
        <v>344</v>
      </c>
      <c r="D48" s="2"/>
      <c r="E48" s="2" t="s">
        <v>357</v>
      </c>
      <c r="F48" s="2"/>
      <c r="G48" s="2">
        <v>18</v>
      </c>
    </row>
    <row r="49" spans="1:7" x14ac:dyDescent="0.45">
      <c r="A49" s="86"/>
      <c r="B49" s="2" t="s">
        <v>432</v>
      </c>
      <c r="C49" s="2">
        <v>344</v>
      </c>
      <c r="D49" s="2"/>
      <c r="E49" s="2" t="s">
        <v>433</v>
      </c>
      <c r="F49" s="2"/>
      <c r="G49" s="2">
        <v>18</v>
      </c>
    </row>
    <row r="50" spans="1:7" x14ac:dyDescent="0.45">
      <c r="A50" s="86"/>
      <c r="B50" s="2" t="s">
        <v>253</v>
      </c>
      <c r="C50" s="2">
        <v>344</v>
      </c>
      <c r="D50" s="2"/>
      <c r="E50" s="2" t="s">
        <v>75</v>
      </c>
      <c r="F50" s="2"/>
      <c r="G50" s="2">
        <v>18</v>
      </c>
    </row>
    <row r="51" spans="1:7" x14ac:dyDescent="0.45">
      <c r="A51" s="86"/>
      <c r="B51" s="2" t="s">
        <v>254</v>
      </c>
      <c r="C51" s="2">
        <v>88</v>
      </c>
      <c r="D51" s="2"/>
      <c r="E51" s="2" t="s">
        <v>90</v>
      </c>
      <c r="F51" s="2"/>
      <c r="G51" s="2">
        <v>4</v>
      </c>
    </row>
    <row r="52" spans="1:7" x14ac:dyDescent="0.45">
      <c r="A52" s="87"/>
      <c r="B52" s="2" t="s">
        <v>255</v>
      </c>
      <c r="C52" s="2">
        <v>564</v>
      </c>
      <c r="D52" s="2"/>
      <c r="E52" s="2" t="s">
        <v>59</v>
      </c>
      <c r="F52" s="2"/>
      <c r="G52" s="2">
        <v>7</v>
      </c>
    </row>
    <row r="53" spans="1:7" x14ac:dyDescent="0.45">
      <c r="A53" s="85" t="s">
        <v>256</v>
      </c>
      <c r="B53" s="2" t="s">
        <v>257</v>
      </c>
      <c r="C53" s="2">
        <v>190</v>
      </c>
      <c r="D53" s="2"/>
      <c r="E53" s="2" t="s">
        <v>79</v>
      </c>
      <c r="F53" s="2"/>
      <c r="G53" s="2">
        <v>5</v>
      </c>
    </row>
    <row r="54" spans="1:7" x14ac:dyDescent="0.45">
      <c r="A54" s="86"/>
      <c r="B54" s="2" t="s">
        <v>258</v>
      </c>
      <c r="C54" s="2">
        <v>270</v>
      </c>
      <c r="D54" s="2"/>
      <c r="E54" s="2" t="s">
        <v>76</v>
      </c>
      <c r="F54" s="2"/>
      <c r="G54" s="2">
        <v>6</v>
      </c>
    </row>
    <row r="55" spans="1:7" x14ac:dyDescent="0.45">
      <c r="A55" s="86"/>
      <c r="B55" s="2" t="s">
        <v>259</v>
      </c>
      <c r="C55" s="2">
        <v>70</v>
      </c>
      <c r="D55" s="2"/>
      <c r="E55" s="2" t="s">
        <v>88</v>
      </c>
      <c r="F55" s="2"/>
      <c r="G55" s="2">
        <v>4</v>
      </c>
    </row>
    <row r="56" spans="1:7" x14ac:dyDescent="0.45">
      <c r="A56" s="87"/>
      <c r="B56" s="2" t="s">
        <v>260</v>
      </c>
      <c r="C56" s="2">
        <v>1230</v>
      </c>
      <c r="D56" s="2"/>
      <c r="E56" s="2" t="s">
        <v>61</v>
      </c>
      <c r="F56" s="2"/>
      <c r="G56" s="2">
        <v>34</v>
      </c>
    </row>
    <row r="57" spans="1:7" x14ac:dyDescent="0.45">
      <c r="A57" s="85" t="s">
        <v>261</v>
      </c>
      <c r="B57" s="2" t="s">
        <v>262</v>
      </c>
      <c r="C57" s="2">
        <v>160</v>
      </c>
      <c r="D57" s="2"/>
      <c r="E57" s="2" t="s">
        <v>97</v>
      </c>
      <c r="F57" s="2"/>
      <c r="G57" s="2">
        <v>4</v>
      </c>
    </row>
    <row r="58" spans="1:7" x14ac:dyDescent="0.45">
      <c r="A58" s="87"/>
      <c r="B58" s="2" t="s">
        <v>263</v>
      </c>
      <c r="C58" s="2">
        <v>202</v>
      </c>
      <c r="D58" s="2"/>
      <c r="E58" s="2" t="s">
        <v>65</v>
      </c>
      <c r="F58" s="2"/>
      <c r="G58" s="2">
        <v>6</v>
      </c>
    </row>
    <row r="59" spans="1:7" x14ac:dyDescent="0.45">
      <c r="A59" s="85" t="s">
        <v>264</v>
      </c>
      <c r="B59" s="2" t="s">
        <v>18</v>
      </c>
      <c r="C59" s="2">
        <v>42</v>
      </c>
      <c r="D59" s="2"/>
      <c r="E59" s="2" t="s">
        <v>64</v>
      </c>
      <c r="F59" s="2"/>
      <c r="G59" s="2">
        <v>2</v>
      </c>
    </row>
    <row r="60" spans="1:7" x14ac:dyDescent="0.45">
      <c r="A60" s="86"/>
      <c r="B60" s="2" t="s">
        <v>265</v>
      </c>
      <c r="C60" s="2">
        <v>9080</v>
      </c>
      <c r="D60" s="2"/>
      <c r="E60" s="2" t="s">
        <v>266</v>
      </c>
      <c r="F60" s="2"/>
      <c r="G60" s="2">
        <v>6</v>
      </c>
    </row>
    <row r="61" spans="1:7" x14ac:dyDescent="0.45">
      <c r="A61" s="86"/>
      <c r="B61" s="2" t="s">
        <v>267</v>
      </c>
      <c r="C61" s="2">
        <v>509</v>
      </c>
      <c r="D61" s="2"/>
      <c r="E61" s="2" t="s">
        <v>63</v>
      </c>
      <c r="F61" s="2"/>
      <c r="G61" s="2">
        <v>11</v>
      </c>
    </row>
    <row r="62" spans="1:7" x14ac:dyDescent="0.45">
      <c r="A62" s="87"/>
      <c r="B62" s="2" t="s">
        <v>268</v>
      </c>
      <c r="C62" s="2">
        <v>120</v>
      </c>
      <c r="D62" s="2"/>
      <c r="E62" s="2" t="s">
        <v>50</v>
      </c>
      <c r="F62" s="2"/>
      <c r="G62" s="2">
        <v>3</v>
      </c>
    </row>
    <row r="63" spans="1:7" x14ac:dyDescent="0.45">
      <c r="A63" s="85" t="s">
        <v>269</v>
      </c>
      <c r="B63" s="2" t="s">
        <v>270</v>
      </c>
      <c r="C63" s="2">
        <v>182</v>
      </c>
      <c r="D63" s="2"/>
      <c r="E63" s="2" t="s">
        <v>87</v>
      </c>
      <c r="F63" s="2"/>
      <c r="G63" s="2">
        <v>10</v>
      </c>
    </row>
    <row r="64" spans="1:7" x14ac:dyDescent="0.45">
      <c r="A64" s="86"/>
      <c r="B64" s="2" t="s">
        <v>271</v>
      </c>
      <c r="C64" s="2">
        <v>1702</v>
      </c>
      <c r="D64" s="2"/>
      <c r="E64" s="2" t="s">
        <v>67</v>
      </c>
      <c r="F64" s="2"/>
      <c r="G64" s="2">
        <v>27</v>
      </c>
    </row>
    <row r="65" spans="1:7" x14ac:dyDescent="0.45">
      <c r="A65" s="86"/>
      <c r="B65" s="2" t="s">
        <v>272</v>
      </c>
      <c r="C65" s="2">
        <v>186</v>
      </c>
      <c r="D65" s="2"/>
      <c r="E65" s="2" t="s">
        <v>85</v>
      </c>
      <c r="F65" s="2"/>
      <c r="G65" s="2">
        <v>12</v>
      </c>
    </row>
    <row r="66" spans="1:7" x14ac:dyDescent="0.45">
      <c r="A66" s="86"/>
      <c r="B66" s="2" t="s">
        <v>273</v>
      </c>
      <c r="C66" s="2">
        <v>160</v>
      </c>
      <c r="D66" s="2"/>
      <c r="E66" s="2" t="s">
        <v>92</v>
      </c>
      <c r="F66" s="2"/>
      <c r="G66" s="2">
        <v>4</v>
      </c>
    </row>
    <row r="67" spans="1:7" x14ac:dyDescent="0.45">
      <c r="A67" s="86"/>
      <c r="B67" s="2" t="s">
        <v>274</v>
      </c>
      <c r="C67" s="2">
        <v>292</v>
      </c>
      <c r="D67" s="2"/>
      <c r="E67" s="2" t="s">
        <v>57</v>
      </c>
      <c r="F67" s="2"/>
      <c r="G67" s="2">
        <v>12</v>
      </c>
    </row>
    <row r="68" spans="1:7" x14ac:dyDescent="0.45">
      <c r="A68" s="86"/>
      <c r="B68" s="2" t="s">
        <v>275</v>
      </c>
      <c r="C68" s="2">
        <v>202</v>
      </c>
      <c r="D68" s="2"/>
      <c r="E68" s="2" t="s">
        <v>86</v>
      </c>
      <c r="F68" s="2"/>
      <c r="G68" s="2">
        <v>20</v>
      </c>
    </row>
    <row r="69" spans="1:7" x14ac:dyDescent="0.45">
      <c r="A69" s="86"/>
      <c r="B69" s="2" t="s">
        <v>276</v>
      </c>
      <c r="C69" s="2">
        <v>1756</v>
      </c>
      <c r="D69" s="2"/>
      <c r="E69" s="2" t="s">
        <v>66</v>
      </c>
      <c r="F69" s="2"/>
      <c r="G69" s="2">
        <v>54</v>
      </c>
    </row>
    <row r="70" spans="1:7" x14ac:dyDescent="0.45">
      <c r="A70" s="86"/>
      <c r="B70" s="2" t="s">
        <v>277</v>
      </c>
      <c r="C70" s="2">
        <v>126</v>
      </c>
      <c r="D70" s="2"/>
      <c r="E70" s="2" t="s">
        <v>278</v>
      </c>
      <c r="F70" s="2"/>
      <c r="G70" s="2">
        <v>6</v>
      </c>
    </row>
    <row r="71" spans="1:7" x14ac:dyDescent="0.45">
      <c r="A71" s="86"/>
      <c r="B71" s="2" t="s">
        <v>279</v>
      </c>
      <c r="C71" s="2">
        <v>210</v>
      </c>
      <c r="D71" s="2"/>
      <c r="E71" s="2" t="s">
        <v>84</v>
      </c>
      <c r="F71" s="2"/>
      <c r="G71" s="2">
        <v>24</v>
      </c>
    </row>
    <row r="72" spans="1:7" x14ac:dyDescent="0.45">
      <c r="A72" s="86"/>
      <c r="B72" s="2" t="s">
        <v>280</v>
      </c>
      <c r="C72" s="2">
        <v>164</v>
      </c>
      <c r="D72" s="2"/>
      <c r="E72" s="2" t="s">
        <v>91</v>
      </c>
      <c r="F72" s="2"/>
      <c r="G72" s="2">
        <v>6</v>
      </c>
    </row>
    <row r="73" spans="1:7" x14ac:dyDescent="0.45">
      <c r="A73" s="86"/>
      <c r="B73" s="2" t="s">
        <v>281</v>
      </c>
      <c r="C73" s="2">
        <v>386</v>
      </c>
      <c r="D73" s="2"/>
      <c r="E73" s="2" t="s">
        <v>58</v>
      </c>
      <c r="F73" s="2"/>
      <c r="G73" s="2">
        <v>21</v>
      </c>
    </row>
    <row r="74" spans="1:7" x14ac:dyDescent="0.45">
      <c r="A74" s="87"/>
      <c r="B74" s="2" t="s">
        <v>282</v>
      </c>
      <c r="C74" s="2">
        <v>386</v>
      </c>
      <c r="D74" s="2"/>
      <c r="E74" s="2" t="s">
        <v>56</v>
      </c>
      <c r="F74" s="2"/>
      <c r="G74" s="2">
        <v>21</v>
      </c>
    </row>
    <row r="75" spans="1:7" x14ac:dyDescent="0.45">
      <c r="A75" s="85" t="s">
        <v>283</v>
      </c>
      <c r="B75" s="2" t="s">
        <v>284</v>
      </c>
      <c r="C75" s="2">
        <v>8</v>
      </c>
      <c r="D75" s="2"/>
      <c r="E75" s="2" t="s">
        <v>93</v>
      </c>
      <c r="F75" s="2"/>
      <c r="G75" s="2">
        <v>1</v>
      </c>
    </row>
    <row r="76" spans="1:7" x14ac:dyDescent="0.45">
      <c r="A76" s="87"/>
      <c r="B76" s="2" t="s">
        <v>285</v>
      </c>
      <c r="C76" s="2">
        <v>14</v>
      </c>
      <c r="D76" s="2"/>
      <c r="E76" s="2" t="s">
        <v>286</v>
      </c>
      <c r="F76" s="2"/>
      <c r="G76" s="2">
        <v>3</v>
      </c>
    </row>
    <row r="77" spans="1:7" x14ac:dyDescent="0.45">
      <c r="A77" s="85" t="s">
        <v>287</v>
      </c>
      <c r="B77" s="2" t="s">
        <v>288</v>
      </c>
      <c r="C77" s="2">
        <v>60</v>
      </c>
      <c r="D77" s="2"/>
      <c r="E77" s="2" t="s">
        <v>83</v>
      </c>
      <c r="F77" s="2"/>
      <c r="G77" s="2">
        <v>1</v>
      </c>
    </row>
    <row r="78" spans="1:7" x14ac:dyDescent="0.45">
      <c r="A78" s="86"/>
      <c r="B78" s="2" t="s">
        <v>289</v>
      </c>
      <c r="C78" s="2">
        <v>240</v>
      </c>
      <c r="D78" s="2"/>
      <c r="E78" s="2" t="s">
        <v>68</v>
      </c>
      <c r="F78" s="2"/>
      <c r="G78" s="2">
        <v>6</v>
      </c>
    </row>
    <row r="79" spans="1:7" x14ac:dyDescent="0.45">
      <c r="A79" s="86"/>
      <c r="B79" s="2" t="s">
        <v>290</v>
      </c>
      <c r="C79" s="2">
        <v>142</v>
      </c>
      <c r="D79" s="2"/>
      <c r="E79" s="2" t="s">
        <v>69</v>
      </c>
      <c r="F79" s="2"/>
      <c r="G79" s="2">
        <v>4</v>
      </c>
    </row>
    <row r="80" spans="1:7" x14ac:dyDescent="0.45">
      <c r="A80" s="86"/>
      <c r="B80" s="2" t="s">
        <v>291</v>
      </c>
      <c r="C80" s="2">
        <v>262</v>
      </c>
      <c r="D80" s="2"/>
      <c r="E80" s="2" t="s">
        <v>72</v>
      </c>
      <c r="F80" s="2"/>
      <c r="G80" s="2">
        <v>7</v>
      </c>
    </row>
    <row r="81" spans="1:7" x14ac:dyDescent="0.45">
      <c r="A81" s="86"/>
      <c r="B81" s="2" t="s">
        <v>292</v>
      </c>
      <c r="C81" s="2">
        <v>280</v>
      </c>
      <c r="D81" s="2"/>
      <c r="E81" s="2" t="s">
        <v>71</v>
      </c>
      <c r="F81" s="2"/>
      <c r="G81" s="2">
        <v>7</v>
      </c>
    </row>
    <row r="82" spans="1:7" x14ac:dyDescent="0.45">
      <c r="A82" s="86"/>
      <c r="B82" s="2" t="s">
        <v>293</v>
      </c>
      <c r="C82" s="2">
        <v>102</v>
      </c>
      <c r="D82" s="2"/>
      <c r="E82" s="2" t="s">
        <v>70</v>
      </c>
      <c r="F82" s="2"/>
      <c r="G82" s="2">
        <v>3</v>
      </c>
    </row>
    <row r="83" spans="1:7" x14ac:dyDescent="0.45">
      <c r="A83" s="86"/>
      <c r="B83" s="2" t="s">
        <v>294</v>
      </c>
      <c r="C83" s="2">
        <v>262</v>
      </c>
      <c r="D83" s="2"/>
      <c r="E83" s="2" t="s">
        <v>73</v>
      </c>
      <c r="F83" s="2"/>
      <c r="G83" s="2">
        <v>7</v>
      </c>
    </row>
    <row r="84" spans="1:7" x14ac:dyDescent="0.45">
      <c r="A84" s="86"/>
      <c r="B84" s="2" t="s">
        <v>295</v>
      </c>
      <c r="C84" s="2">
        <v>160</v>
      </c>
      <c r="D84" s="2"/>
      <c r="E84" s="2" t="s">
        <v>89</v>
      </c>
      <c r="F84" s="2"/>
      <c r="G84" s="2">
        <v>4</v>
      </c>
    </row>
    <row r="85" spans="1:7" x14ac:dyDescent="0.45">
      <c r="A85" s="86"/>
      <c r="B85" s="2" t="s">
        <v>296</v>
      </c>
      <c r="C85" s="2">
        <v>382</v>
      </c>
      <c r="D85" s="2"/>
      <c r="E85" s="2" t="s">
        <v>60</v>
      </c>
      <c r="F85" s="2"/>
      <c r="G85" s="2">
        <v>6</v>
      </c>
    </row>
    <row r="86" spans="1:7" x14ac:dyDescent="0.45">
      <c r="A86" s="86"/>
      <c r="B86" s="2" t="s">
        <v>352</v>
      </c>
      <c r="C86" s="2">
        <v>582</v>
      </c>
      <c r="D86" s="2"/>
      <c r="E86" s="2" t="s">
        <v>353</v>
      </c>
      <c r="F86" s="2"/>
      <c r="G86" s="2">
        <v>11</v>
      </c>
    </row>
    <row r="87" spans="1:7" x14ac:dyDescent="0.45">
      <c r="A87" s="86"/>
      <c r="B87" s="2" t="s">
        <v>369</v>
      </c>
      <c r="C87" s="2">
        <v>582</v>
      </c>
      <c r="D87" s="2"/>
      <c r="E87" s="2" t="s">
        <v>370</v>
      </c>
      <c r="F87" s="2"/>
      <c r="G87" s="2">
        <v>11</v>
      </c>
    </row>
    <row r="88" spans="1:7" x14ac:dyDescent="0.45">
      <c r="A88" s="86"/>
      <c r="B88" s="2" t="s">
        <v>371</v>
      </c>
      <c r="C88" s="2">
        <v>582</v>
      </c>
      <c r="D88" s="2"/>
      <c r="E88" s="2" t="s">
        <v>372</v>
      </c>
      <c r="F88" s="2"/>
      <c r="G88" s="2">
        <v>11</v>
      </c>
    </row>
    <row r="89" spans="1:7" x14ac:dyDescent="0.45">
      <c r="A89" s="87"/>
      <c r="B89" s="61" t="s">
        <v>297</v>
      </c>
      <c r="C89" s="61">
        <v>0</v>
      </c>
      <c r="D89" s="61"/>
      <c r="E89" s="61" t="s">
        <v>298</v>
      </c>
      <c r="F89" s="61"/>
      <c r="G89" s="61">
        <v>0</v>
      </c>
    </row>
    <row r="90" spans="1:7" x14ac:dyDescent="0.45">
      <c r="A90" s="85" t="s">
        <v>299</v>
      </c>
      <c r="B90" s="2" t="s">
        <v>300</v>
      </c>
      <c r="C90" s="2">
        <v>714</v>
      </c>
      <c r="D90" s="2"/>
      <c r="E90" s="2" t="s">
        <v>81</v>
      </c>
      <c r="F90" s="2"/>
      <c r="G90" s="2">
        <v>24</v>
      </c>
    </row>
    <row r="91" spans="1:7" x14ac:dyDescent="0.45">
      <c r="A91" s="86"/>
      <c r="B91" s="2" t="s">
        <v>301</v>
      </c>
      <c r="C91" s="2">
        <v>774</v>
      </c>
      <c r="D91" s="2"/>
      <c r="E91" s="2" t="s">
        <v>82</v>
      </c>
      <c r="F91" s="2"/>
      <c r="G91" s="2">
        <v>25</v>
      </c>
    </row>
    <row r="92" spans="1:7" x14ac:dyDescent="0.45">
      <c r="A92" s="86"/>
      <c r="B92" s="2" t="s">
        <v>302</v>
      </c>
      <c r="C92" s="2">
        <v>4692</v>
      </c>
      <c r="D92" s="2"/>
      <c r="E92" s="2" t="s">
        <v>303</v>
      </c>
      <c r="F92" s="2"/>
      <c r="G92" s="2">
        <v>108</v>
      </c>
    </row>
    <row r="93" spans="1:7" x14ac:dyDescent="0.45">
      <c r="A93" s="86"/>
      <c r="B93" s="2" t="s">
        <v>304</v>
      </c>
      <c r="C93" s="2">
        <v>1573</v>
      </c>
      <c r="D93" s="2"/>
      <c r="E93" s="2" t="s">
        <v>305</v>
      </c>
      <c r="F93" s="2"/>
      <c r="G93" s="2">
        <v>108</v>
      </c>
    </row>
    <row r="94" spans="1:7" x14ac:dyDescent="0.45">
      <c r="A94" s="86"/>
      <c r="B94" s="2" t="s">
        <v>306</v>
      </c>
      <c r="C94" s="2">
        <v>2882</v>
      </c>
      <c r="D94" s="2"/>
      <c r="E94" s="2" t="s">
        <v>307</v>
      </c>
      <c r="F94" s="2"/>
      <c r="G94" s="2">
        <v>108</v>
      </c>
    </row>
    <row r="95" spans="1:7" x14ac:dyDescent="0.45">
      <c r="A95" s="86"/>
      <c r="B95" s="2" t="s">
        <v>308</v>
      </c>
      <c r="C95" s="2">
        <v>6262</v>
      </c>
      <c r="D95" s="2"/>
      <c r="E95" s="2" t="s">
        <v>309</v>
      </c>
      <c r="F95" s="2"/>
      <c r="G95" s="2">
        <v>124</v>
      </c>
    </row>
    <row r="96" spans="1:7" x14ac:dyDescent="0.45">
      <c r="A96" s="86"/>
      <c r="B96" s="2" t="s">
        <v>310</v>
      </c>
      <c r="C96" s="2">
        <v>1860</v>
      </c>
      <c r="D96" s="2"/>
      <c r="E96" s="2" t="s">
        <v>311</v>
      </c>
      <c r="F96" s="2"/>
      <c r="G96" s="2">
        <v>124</v>
      </c>
    </row>
    <row r="97" spans="1:7" x14ac:dyDescent="0.45">
      <c r="A97" s="86"/>
      <c r="B97" s="2" t="s">
        <v>434</v>
      </c>
      <c r="C97" s="2">
        <v>1583</v>
      </c>
      <c r="D97" s="2"/>
      <c r="E97" s="2" t="s">
        <v>435</v>
      </c>
      <c r="F97" s="2"/>
      <c r="G97" s="2">
        <v>109</v>
      </c>
    </row>
    <row r="98" spans="1:7" x14ac:dyDescent="0.45">
      <c r="A98" s="86"/>
      <c r="B98" s="2" t="s">
        <v>312</v>
      </c>
      <c r="C98" s="2">
        <v>3262</v>
      </c>
      <c r="D98" s="2"/>
      <c r="E98" s="2" t="s">
        <v>313</v>
      </c>
      <c r="F98" s="2"/>
      <c r="G98" s="2">
        <v>124</v>
      </c>
    </row>
    <row r="99" spans="1:7" x14ac:dyDescent="0.45">
      <c r="A99" s="86"/>
      <c r="B99" s="2" t="s">
        <v>314</v>
      </c>
      <c r="C99" s="2">
        <v>380</v>
      </c>
      <c r="D99" s="2"/>
      <c r="E99" s="2" t="s">
        <v>96</v>
      </c>
      <c r="F99" s="2"/>
      <c r="G99" s="2">
        <v>25</v>
      </c>
    </row>
    <row r="100" spans="1:7" x14ac:dyDescent="0.45">
      <c r="A100" s="86"/>
      <c r="B100" s="2" t="s">
        <v>315</v>
      </c>
      <c r="C100" s="2">
        <v>1092</v>
      </c>
      <c r="D100" s="2"/>
      <c r="E100" s="2" t="s">
        <v>53</v>
      </c>
      <c r="F100" s="2"/>
      <c r="G100" s="2">
        <v>15</v>
      </c>
    </row>
    <row r="101" spans="1:7" x14ac:dyDescent="0.45">
      <c r="A101" s="86"/>
      <c r="B101" s="2" t="s">
        <v>316</v>
      </c>
      <c r="C101" s="2">
        <v>1092</v>
      </c>
      <c r="D101" s="2"/>
      <c r="E101" s="2" t="s">
        <v>317</v>
      </c>
      <c r="F101" s="2"/>
      <c r="G101" s="2">
        <v>15</v>
      </c>
    </row>
    <row r="102" spans="1:7" x14ac:dyDescent="0.45">
      <c r="A102" s="86"/>
      <c r="B102" s="2" t="s">
        <v>318</v>
      </c>
      <c r="C102" s="2">
        <v>120</v>
      </c>
      <c r="D102" s="2"/>
      <c r="E102" s="2" t="s">
        <v>319</v>
      </c>
      <c r="F102" s="2"/>
      <c r="G102" s="2">
        <v>3</v>
      </c>
    </row>
    <row r="103" spans="1:7" x14ac:dyDescent="0.45">
      <c r="A103" s="86"/>
      <c r="B103" s="2" t="s">
        <v>320</v>
      </c>
      <c r="C103" s="2">
        <v>100</v>
      </c>
      <c r="D103" s="2"/>
      <c r="E103" s="2" t="s">
        <v>98</v>
      </c>
      <c r="F103" s="2"/>
      <c r="G103" s="2">
        <v>5</v>
      </c>
    </row>
    <row r="104" spans="1:7" x14ac:dyDescent="0.45">
      <c r="A104" s="86"/>
      <c r="B104" s="61" t="s">
        <v>366</v>
      </c>
      <c r="C104" s="61">
        <v>0</v>
      </c>
      <c r="D104" s="61">
        <v>0</v>
      </c>
      <c r="E104" s="61" t="s">
        <v>367</v>
      </c>
      <c r="F104" s="61"/>
      <c r="G104" s="61">
        <v>0</v>
      </c>
    </row>
    <row r="105" spans="1:7" x14ac:dyDescent="0.45">
      <c r="A105" s="86"/>
      <c r="B105" s="2" t="s">
        <v>364</v>
      </c>
      <c r="C105" s="2">
        <f>1086+29*2</f>
        <v>1144</v>
      </c>
      <c r="D105" s="2">
        <f>1086+(3840*2)</f>
        <v>8766</v>
      </c>
      <c r="E105" s="2" t="s">
        <v>365</v>
      </c>
      <c r="F105" s="2"/>
      <c r="G105" s="2">
        <v>200</v>
      </c>
    </row>
    <row r="106" spans="1:7" x14ac:dyDescent="0.45">
      <c r="A106" s="86"/>
      <c r="B106" s="2" t="s">
        <v>436</v>
      </c>
      <c r="C106" s="2">
        <v>1092</v>
      </c>
      <c r="D106" s="2"/>
      <c r="E106" s="2" t="s">
        <v>437</v>
      </c>
      <c r="F106" s="2"/>
      <c r="G106" s="2">
        <v>15</v>
      </c>
    </row>
    <row r="107" spans="1:7" x14ac:dyDescent="0.45">
      <c r="A107" s="86"/>
      <c r="B107" s="2" t="s">
        <v>438</v>
      </c>
      <c r="C107" s="2">
        <v>200</v>
      </c>
      <c r="D107" s="2"/>
      <c r="E107" s="2" t="s">
        <v>439</v>
      </c>
      <c r="F107" s="2"/>
      <c r="G107" s="2">
        <v>5</v>
      </c>
    </row>
    <row r="108" spans="1:7" x14ac:dyDescent="0.45">
      <c r="A108" s="86"/>
      <c r="B108" s="2" t="s">
        <v>440</v>
      </c>
      <c r="C108" s="2">
        <v>2511</v>
      </c>
      <c r="D108" s="2"/>
      <c r="E108" s="2" t="s">
        <v>441</v>
      </c>
      <c r="F108" s="2"/>
      <c r="G108" s="2">
        <v>5</v>
      </c>
    </row>
    <row r="109" spans="1:7" x14ac:dyDescent="0.45">
      <c r="A109" s="86"/>
      <c r="B109" s="2" t="s">
        <v>442</v>
      </c>
      <c r="C109" s="2">
        <v>170</v>
      </c>
      <c r="D109" s="2"/>
      <c r="E109" s="2" t="s">
        <v>443</v>
      </c>
      <c r="F109" s="2"/>
      <c r="G109" s="2">
        <v>3</v>
      </c>
    </row>
    <row r="110" spans="1:7" x14ac:dyDescent="0.45">
      <c r="A110" s="86"/>
      <c r="B110" s="2" t="s">
        <v>444</v>
      </c>
      <c r="C110" s="2">
        <f>2516+1100</f>
        <v>3616</v>
      </c>
      <c r="D110" s="2"/>
      <c r="E110" s="2" t="s">
        <v>445</v>
      </c>
      <c r="F110" s="2"/>
      <c r="G110" s="2">
        <v>6</v>
      </c>
    </row>
    <row r="111" spans="1:7" x14ac:dyDescent="0.45">
      <c r="A111" s="86"/>
      <c r="B111" s="2" t="s">
        <v>446</v>
      </c>
      <c r="C111" s="2">
        <v>2077</v>
      </c>
      <c r="D111" s="2"/>
      <c r="E111" s="2" t="s">
        <v>447</v>
      </c>
      <c r="F111" s="2"/>
      <c r="G111" s="2">
        <v>34</v>
      </c>
    </row>
    <row r="112" spans="1:7" x14ac:dyDescent="0.45">
      <c r="A112" s="86"/>
      <c r="B112" s="2" t="s">
        <v>448</v>
      </c>
      <c r="C112" s="2">
        <f>2516+2500</f>
        <v>5016</v>
      </c>
      <c r="D112" s="2"/>
      <c r="E112" s="2" t="s">
        <v>449</v>
      </c>
      <c r="F112" s="2"/>
      <c r="G112" s="2">
        <v>6</v>
      </c>
    </row>
    <row r="113" spans="1:7" x14ac:dyDescent="0.45">
      <c r="A113" s="87"/>
      <c r="B113" s="2" t="s">
        <v>450</v>
      </c>
      <c r="C113" s="2">
        <v>2049</v>
      </c>
      <c r="D113" s="2"/>
      <c r="E113" s="2" t="s">
        <v>451</v>
      </c>
      <c r="F113" s="2"/>
      <c r="G113" s="2">
        <v>66</v>
      </c>
    </row>
    <row r="114" spans="1:7" x14ac:dyDescent="0.45">
      <c r="A114" s="85" t="s">
        <v>321</v>
      </c>
      <c r="B114" s="2" t="s">
        <v>322</v>
      </c>
      <c r="C114" s="2">
        <v>40</v>
      </c>
      <c r="D114" s="2"/>
      <c r="E114" s="2" t="s">
        <v>95</v>
      </c>
      <c r="F114" s="2"/>
      <c r="G114" s="2">
        <v>1</v>
      </c>
    </row>
    <row r="115" spans="1:7" x14ac:dyDescent="0.45">
      <c r="A115" s="87"/>
      <c r="B115" s="2" t="s">
        <v>323</v>
      </c>
      <c r="C115" s="2">
        <v>80</v>
      </c>
      <c r="D115" s="2"/>
      <c r="E115" s="2" t="s">
        <v>54</v>
      </c>
      <c r="F115" s="2"/>
      <c r="G115" s="2">
        <v>2</v>
      </c>
    </row>
    <row r="116" spans="1:7" x14ac:dyDescent="0.45">
      <c r="A116" s="85" t="s">
        <v>324</v>
      </c>
      <c r="B116" s="2" t="s">
        <v>325</v>
      </c>
      <c r="C116" s="2">
        <v>80</v>
      </c>
      <c r="D116" s="2"/>
      <c r="E116" s="2" t="s">
        <v>94</v>
      </c>
      <c r="F116" s="2"/>
      <c r="G116" s="2">
        <v>2</v>
      </c>
    </row>
    <row r="117" spans="1:7" x14ac:dyDescent="0.45">
      <c r="A117" s="86"/>
      <c r="B117" s="2" t="s">
        <v>326</v>
      </c>
      <c r="C117" s="2">
        <v>828</v>
      </c>
      <c r="D117" s="2"/>
      <c r="E117" s="2" t="s">
        <v>327</v>
      </c>
      <c r="F117" s="2"/>
      <c r="G117" s="2">
        <v>26</v>
      </c>
    </row>
    <row r="118" spans="1:7" x14ac:dyDescent="0.45">
      <c r="A118" s="86"/>
      <c r="B118" s="2" t="s">
        <v>328</v>
      </c>
      <c r="C118" s="2">
        <v>868</v>
      </c>
      <c r="D118" s="2"/>
      <c r="E118" s="2" t="s">
        <v>55</v>
      </c>
      <c r="F118" s="2"/>
      <c r="G118" s="2">
        <v>27</v>
      </c>
    </row>
    <row r="119" spans="1:7" x14ac:dyDescent="0.45">
      <c r="A119" s="74"/>
      <c r="B119" s="61" t="s">
        <v>452</v>
      </c>
      <c r="C119" s="61">
        <v>884</v>
      </c>
      <c r="D119" s="61"/>
      <c r="E119" s="61" t="s">
        <v>453</v>
      </c>
      <c r="F119" s="61"/>
      <c r="G119" s="61">
        <v>30</v>
      </c>
    </row>
    <row r="120" spans="1:7" x14ac:dyDescent="0.45">
      <c r="A120" s="72"/>
      <c r="B120" s="2" t="s">
        <v>454</v>
      </c>
      <c r="C120" s="2">
        <v>574</v>
      </c>
      <c r="D120" s="2"/>
      <c r="E120" s="2" t="s">
        <v>455</v>
      </c>
      <c r="F120" s="2"/>
      <c r="G120" s="2">
        <v>23</v>
      </c>
    </row>
    <row r="121" spans="1:7" x14ac:dyDescent="0.45">
      <c r="A121" s="72"/>
      <c r="B121" s="2" t="s">
        <v>456</v>
      </c>
      <c r="C121" s="2">
        <v>1048</v>
      </c>
      <c r="D121" s="2"/>
      <c r="E121" s="2" t="s">
        <v>457</v>
      </c>
      <c r="F121" s="2"/>
      <c r="G121" s="2">
        <v>35</v>
      </c>
    </row>
    <row r="122" spans="1:7" x14ac:dyDescent="0.45">
      <c r="A122" s="72" t="s">
        <v>458</v>
      </c>
      <c r="B122" s="2" t="s">
        <v>459</v>
      </c>
      <c r="C122" s="2">
        <v>424</v>
      </c>
      <c r="D122" s="2"/>
      <c r="E122" s="2" t="s">
        <v>460</v>
      </c>
      <c r="F122" s="2"/>
      <c r="G122" s="2">
        <v>6</v>
      </c>
    </row>
    <row r="123" spans="1:7" x14ac:dyDescent="0.45">
      <c r="A123" s="2" t="s">
        <v>329</v>
      </c>
      <c r="B123" s="2" t="s">
        <v>330</v>
      </c>
      <c r="C123" s="2">
        <v>246</v>
      </c>
      <c r="D123" s="2"/>
      <c r="E123" s="2" t="s">
        <v>99</v>
      </c>
      <c r="F123" s="2"/>
      <c r="G123" s="2">
        <v>21</v>
      </c>
    </row>
    <row r="124" spans="1:7" x14ac:dyDescent="0.45">
      <c r="A124" s="85" t="s">
        <v>264</v>
      </c>
      <c r="B124" s="2" t="s">
        <v>331</v>
      </c>
      <c r="C124" s="2">
        <v>1880</v>
      </c>
      <c r="D124" s="2"/>
      <c r="E124" s="2" t="s">
        <v>332</v>
      </c>
      <c r="F124" s="2"/>
      <c r="G124" s="2">
        <v>4</v>
      </c>
    </row>
    <row r="125" spans="1:7" x14ac:dyDescent="0.45">
      <c r="A125" s="86"/>
      <c r="B125" s="2" t="s">
        <v>333</v>
      </c>
      <c r="C125" s="2">
        <v>9080</v>
      </c>
      <c r="D125" s="2"/>
      <c r="E125" s="2" t="s">
        <v>103</v>
      </c>
      <c r="F125" s="2"/>
      <c r="G125" s="2">
        <v>6</v>
      </c>
    </row>
    <row r="126" spans="1:7" x14ac:dyDescent="0.45">
      <c r="A126" s="86"/>
      <c r="B126" s="2" t="s">
        <v>334</v>
      </c>
      <c r="C126" s="2">
        <v>42</v>
      </c>
      <c r="D126" s="2"/>
      <c r="E126" s="2" t="s">
        <v>335</v>
      </c>
      <c r="F126" s="2"/>
      <c r="G126" s="2">
        <v>2</v>
      </c>
    </row>
    <row r="127" spans="1:7" x14ac:dyDescent="0.45">
      <c r="A127" s="86"/>
      <c r="B127" s="2" t="s">
        <v>461</v>
      </c>
      <c r="C127" s="2">
        <v>10</v>
      </c>
      <c r="D127" s="2"/>
      <c r="E127" s="2" t="s">
        <v>462</v>
      </c>
      <c r="F127" s="2"/>
      <c r="G127" s="2">
        <v>1</v>
      </c>
    </row>
    <row r="128" spans="1:7" x14ac:dyDescent="0.45">
      <c r="A128" s="87"/>
      <c r="B128" s="2" t="s">
        <v>463</v>
      </c>
      <c r="C128" s="2">
        <v>10</v>
      </c>
      <c r="D128" s="2"/>
      <c r="E128" s="2" t="s">
        <v>464</v>
      </c>
      <c r="F128" s="2"/>
      <c r="G128" s="2">
        <v>1</v>
      </c>
    </row>
    <row r="129" spans="1:12" x14ac:dyDescent="0.45">
      <c r="A129" s="2" t="s">
        <v>269</v>
      </c>
      <c r="B129" s="2" t="s">
        <v>336</v>
      </c>
      <c r="C129" s="2">
        <v>2550</v>
      </c>
      <c r="D129" s="2"/>
      <c r="E129" s="2" t="s">
        <v>102</v>
      </c>
      <c r="F129" s="2"/>
      <c r="G129" s="2">
        <v>36</v>
      </c>
    </row>
    <row r="130" spans="1:12" x14ac:dyDescent="0.45">
      <c r="A130" s="85" t="s">
        <v>337</v>
      </c>
      <c r="B130" s="2" t="s">
        <v>338</v>
      </c>
      <c r="C130" s="2">
        <v>768</v>
      </c>
      <c r="D130" s="2"/>
      <c r="E130" s="2" t="s">
        <v>100</v>
      </c>
      <c r="F130" s="2"/>
      <c r="G130" s="2">
        <v>11</v>
      </c>
    </row>
    <row r="131" spans="1:12" x14ac:dyDescent="0.45">
      <c r="A131" s="87"/>
      <c r="B131" s="2" t="s">
        <v>339</v>
      </c>
      <c r="C131" s="2">
        <v>19498</v>
      </c>
      <c r="D131" s="2"/>
      <c r="E131" s="2" t="s">
        <v>101</v>
      </c>
      <c r="F131" s="2"/>
      <c r="G131" s="2">
        <v>55</v>
      </c>
    </row>
    <row r="132" spans="1:12" x14ac:dyDescent="0.45">
      <c r="A132" s="2" t="s">
        <v>340</v>
      </c>
      <c r="B132" s="2" t="s">
        <v>341</v>
      </c>
      <c r="C132" s="2">
        <v>345</v>
      </c>
      <c r="D132" s="2"/>
      <c r="E132" s="2" t="s">
        <v>52</v>
      </c>
      <c r="F132" s="2"/>
      <c r="G132" s="2">
        <v>13</v>
      </c>
    </row>
    <row r="133" spans="1:12" x14ac:dyDescent="0.45">
      <c r="A133" s="85" t="s">
        <v>342</v>
      </c>
      <c r="B133" s="2" t="s">
        <v>343</v>
      </c>
      <c r="C133" s="2">
        <v>3600</v>
      </c>
      <c r="D133" s="2"/>
      <c r="E133" s="2" t="s">
        <v>465</v>
      </c>
      <c r="F133" s="2"/>
      <c r="G133" s="2"/>
    </row>
    <row r="134" spans="1:12" x14ac:dyDescent="0.45">
      <c r="A134" s="86"/>
      <c r="B134" s="2" t="s">
        <v>344</v>
      </c>
      <c r="C134" s="2">
        <v>3500</v>
      </c>
      <c r="D134" s="2"/>
      <c r="E134" s="2"/>
      <c r="F134" s="2"/>
      <c r="G134" s="2"/>
    </row>
    <row r="135" spans="1:12" x14ac:dyDescent="0.45">
      <c r="A135" s="86"/>
      <c r="B135" s="2" t="s">
        <v>345</v>
      </c>
      <c r="C135" s="2">
        <v>19357</v>
      </c>
      <c r="D135" s="2"/>
      <c r="E135" s="2"/>
      <c r="F135" s="2"/>
      <c r="G135" s="2"/>
    </row>
    <row r="136" spans="1:12" x14ac:dyDescent="0.45">
      <c r="A136" s="86"/>
      <c r="B136" s="2" t="s">
        <v>346</v>
      </c>
      <c r="C136" s="2">
        <v>1800</v>
      </c>
      <c r="D136" s="2"/>
      <c r="E136" s="2" t="s">
        <v>347</v>
      </c>
      <c r="F136" s="2"/>
      <c r="G136" s="2"/>
    </row>
    <row r="137" spans="1:12" x14ac:dyDescent="0.45">
      <c r="A137" s="86"/>
      <c r="B137" s="2" t="s">
        <v>348</v>
      </c>
      <c r="C137" s="2">
        <v>10800</v>
      </c>
      <c r="D137" s="2"/>
      <c r="E137" s="2" t="s">
        <v>349</v>
      </c>
      <c r="F137" s="2"/>
      <c r="G137" s="2"/>
    </row>
    <row r="138" spans="1:12" x14ac:dyDescent="0.45">
      <c r="A138" s="86"/>
      <c r="B138" s="2" t="s">
        <v>379</v>
      </c>
      <c r="C138" s="2">
        <v>300</v>
      </c>
      <c r="D138" s="2"/>
      <c r="E138" s="2" t="s">
        <v>380</v>
      </c>
      <c r="F138" s="2"/>
      <c r="G138" s="2"/>
    </row>
    <row r="139" spans="1:12" x14ac:dyDescent="0.45">
      <c r="A139" s="86"/>
      <c r="B139" s="2" t="s">
        <v>350</v>
      </c>
      <c r="C139" s="2">
        <v>600</v>
      </c>
      <c r="D139" s="2"/>
      <c r="E139" s="2" t="s">
        <v>351</v>
      </c>
      <c r="F139" s="2"/>
      <c r="G139" s="2"/>
    </row>
    <row r="140" spans="1:12" x14ac:dyDescent="0.45">
      <c r="A140" s="86"/>
      <c r="B140" s="2" t="s">
        <v>381</v>
      </c>
      <c r="C140" s="2">
        <v>6619</v>
      </c>
      <c r="D140" s="2"/>
      <c r="E140" s="2" t="s">
        <v>382</v>
      </c>
      <c r="F140" s="2"/>
      <c r="G140" s="2"/>
      <c r="L140">
        <f>3600*4</f>
        <v>14400</v>
      </c>
    </row>
    <row r="141" spans="1:12" x14ac:dyDescent="0.45">
      <c r="A141" s="86"/>
      <c r="B141" s="2" t="s">
        <v>383</v>
      </c>
      <c r="C141" s="2">
        <v>74936</v>
      </c>
      <c r="D141" s="2"/>
      <c r="E141" s="2" t="s">
        <v>384</v>
      </c>
      <c r="F141" s="2"/>
      <c r="G141" s="2"/>
    </row>
    <row r="142" spans="1:12" x14ac:dyDescent="0.45">
      <c r="A142" s="86"/>
      <c r="B142" s="2" t="s">
        <v>385</v>
      </c>
      <c r="C142" s="2">
        <v>40</v>
      </c>
      <c r="D142" s="2"/>
      <c r="E142" s="2" t="s">
        <v>386</v>
      </c>
      <c r="F142" s="2"/>
      <c r="G142" s="2"/>
    </row>
    <row r="143" spans="1:12" x14ac:dyDescent="0.45">
      <c r="A143" s="86"/>
      <c r="B143" s="2" t="s">
        <v>466</v>
      </c>
      <c r="C143" s="2">
        <v>1200</v>
      </c>
      <c r="D143" s="2"/>
      <c r="E143" s="2" t="s">
        <v>467</v>
      </c>
      <c r="F143" s="2"/>
      <c r="G143" s="2"/>
    </row>
    <row r="144" spans="1:12" x14ac:dyDescent="0.45">
      <c r="A144" s="87"/>
      <c r="B144" s="2" t="s">
        <v>468</v>
      </c>
      <c r="C144" s="2">
        <v>14400</v>
      </c>
      <c r="D144" s="2"/>
      <c r="E144" s="2" t="s">
        <v>469</v>
      </c>
      <c r="F144" s="2"/>
      <c r="G144" s="2"/>
    </row>
    <row r="145" spans="1:9" x14ac:dyDescent="0.45">
      <c r="A145" s="2" t="s">
        <v>387</v>
      </c>
      <c r="B145" s="2" t="s">
        <v>388</v>
      </c>
      <c r="C145" s="2">
        <v>0</v>
      </c>
      <c r="D145" s="2"/>
      <c r="E145" s="2" t="s">
        <v>389</v>
      </c>
      <c r="F145" s="2"/>
      <c r="G145" s="2"/>
    </row>
    <row r="146" spans="1:9" x14ac:dyDescent="0.45">
      <c r="A146" s="2"/>
      <c r="B146" s="2" t="s">
        <v>390</v>
      </c>
      <c r="C146" s="2">
        <v>0</v>
      </c>
      <c r="D146" s="2"/>
      <c r="E146" s="2" t="s">
        <v>391</v>
      </c>
      <c r="F146" s="2"/>
      <c r="G146" s="2"/>
      <c r="I146" s="73" t="s">
        <v>392</v>
      </c>
    </row>
    <row r="147" spans="1:9" x14ac:dyDescent="0.45">
      <c r="A147" s="2" t="s">
        <v>422</v>
      </c>
      <c r="B147" s="2" t="s">
        <v>423</v>
      </c>
      <c r="C147" s="2">
        <v>728</v>
      </c>
      <c r="D147" s="2"/>
      <c r="E147" s="2" t="s">
        <v>424</v>
      </c>
      <c r="F147" s="2"/>
      <c r="G147" s="2"/>
    </row>
  </sheetData>
  <autoFilter ref="B1" xr:uid="{00000000-0009-0000-0000-000007000000}"/>
  <mergeCells count="16">
    <mergeCell ref="A59:A62"/>
    <mergeCell ref="A14:A38"/>
    <mergeCell ref="A2:A13"/>
    <mergeCell ref="A39:A45"/>
    <mergeCell ref="A46:A52"/>
    <mergeCell ref="A53:A56"/>
    <mergeCell ref="A57:A58"/>
    <mergeCell ref="A124:A128"/>
    <mergeCell ref="A130:A131"/>
    <mergeCell ref="A133:A144"/>
    <mergeCell ref="A63:A74"/>
    <mergeCell ref="A75:A76"/>
    <mergeCell ref="A77:A89"/>
    <mergeCell ref="A90:A113"/>
    <mergeCell ref="A114:A115"/>
    <mergeCell ref="A116:A11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C32"/>
  <sheetViews>
    <sheetView topLeftCell="B2" workbookViewId="0">
      <selection activeCell="B3" sqref="B3"/>
    </sheetView>
  </sheetViews>
  <sheetFormatPr defaultRowHeight="18" x14ac:dyDescent="0.45"/>
  <cols>
    <col min="1" max="1" width="27.8984375" bestFit="1" customWidth="1"/>
    <col min="2" max="2" width="141.69921875" customWidth="1"/>
  </cols>
  <sheetData>
    <row r="1" spans="1:2" x14ac:dyDescent="0.45">
      <c r="A1" t="s">
        <v>167</v>
      </c>
      <c r="B1" t="s">
        <v>168</v>
      </c>
    </row>
    <row r="2" spans="1:2" ht="375.6" customHeight="1" x14ac:dyDescent="0.45">
      <c r="A2" t="s">
        <v>163</v>
      </c>
      <c r="B2" s="39" t="s">
        <v>425</v>
      </c>
    </row>
    <row r="3" spans="1:2" ht="342" x14ac:dyDescent="0.45">
      <c r="A3" t="s">
        <v>166</v>
      </c>
      <c r="B3" s="39" t="s">
        <v>363</v>
      </c>
    </row>
    <row r="4" spans="1:2" ht="72" x14ac:dyDescent="0.45">
      <c r="A4" t="s">
        <v>164</v>
      </c>
      <c r="B4" s="39" t="s">
        <v>177</v>
      </c>
    </row>
    <row r="5" spans="1:2" ht="72" x14ac:dyDescent="0.45">
      <c r="A5" t="s">
        <v>165</v>
      </c>
      <c r="B5" s="39" t="s">
        <v>176</v>
      </c>
    </row>
    <row r="6" spans="1:2" ht="72" x14ac:dyDescent="0.45">
      <c r="A6" t="s">
        <v>393</v>
      </c>
      <c r="B6" s="39" t="s">
        <v>169</v>
      </c>
    </row>
    <row r="7" spans="1:2" ht="72" x14ac:dyDescent="0.45">
      <c r="A7" t="s">
        <v>10</v>
      </c>
      <c r="B7" s="39" t="s">
        <v>170</v>
      </c>
    </row>
    <row r="8" spans="1:2" x14ac:dyDescent="0.45">
      <c r="A8" t="s">
        <v>35</v>
      </c>
    </row>
    <row r="9" spans="1:2" ht="72" x14ac:dyDescent="0.45">
      <c r="A9" t="s">
        <v>8</v>
      </c>
      <c r="B9" s="39" t="s">
        <v>171</v>
      </c>
    </row>
    <row r="10" spans="1:2" ht="72" x14ac:dyDescent="0.45">
      <c r="A10" t="s">
        <v>9</v>
      </c>
      <c r="B10" s="39" t="s">
        <v>172</v>
      </c>
    </row>
    <row r="11" spans="1:2" ht="72" x14ac:dyDescent="0.45">
      <c r="A11" t="s">
        <v>360</v>
      </c>
      <c r="B11" s="39" t="s">
        <v>178</v>
      </c>
    </row>
    <row r="12" spans="1:2" ht="72" x14ac:dyDescent="0.45">
      <c r="A12" t="s">
        <v>2</v>
      </c>
      <c r="B12" s="39" t="s">
        <v>179</v>
      </c>
    </row>
    <row r="13" spans="1:2" ht="72" x14ac:dyDescent="0.45">
      <c r="A13" t="s">
        <v>11</v>
      </c>
      <c r="B13" s="39" t="s">
        <v>173</v>
      </c>
    </row>
    <row r="14" spans="1:2" ht="72" x14ac:dyDescent="0.45">
      <c r="A14" s="1" t="s">
        <v>13</v>
      </c>
      <c r="B14" s="39" t="s">
        <v>174</v>
      </c>
    </row>
    <row r="15" spans="1:2" ht="72" x14ac:dyDescent="0.45">
      <c r="A15" t="s">
        <v>4</v>
      </c>
      <c r="B15" s="39" t="s">
        <v>180</v>
      </c>
    </row>
    <row r="16" spans="1:2" ht="72" x14ac:dyDescent="0.45">
      <c r="A16" t="s">
        <v>48</v>
      </c>
      <c r="B16" s="39" t="s">
        <v>181</v>
      </c>
    </row>
    <row r="17" spans="1:3" ht="72" x14ac:dyDescent="0.45">
      <c r="A17" t="s">
        <v>394</v>
      </c>
      <c r="B17" s="39" t="s">
        <v>395</v>
      </c>
    </row>
    <row r="18" spans="1:3" ht="72" x14ac:dyDescent="0.45">
      <c r="A18" t="s">
        <v>396</v>
      </c>
      <c r="B18" s="39" t="s">
        <v>397</v>
      </c>
    </row>
    <row r="19" spans="1:3" ht="72" x14ac:dyDescent="0.45">
      <c r="A19" t="s">
        <v>478</v>
      </c>
      <c r="B19" s="39" t="s">
        <v>481</v>
      </c>
    </row>
    <row r="20" spans="1:3" ht="72" x14ac:dyDescent="0.45">
      <c r="A20" s="15" t="s">
        <v>479</v>
      </c>
      <c r="B20" s="39" t="s">
        <v>482</v>
      </c>
    </row>
    <row r="21" spans="1:3" ht="72" x14ac:dyDescent="0.45">
      <c r="A21" s="15" t="s">
        <v>480</v>
      </c>
      <c r="B21" s="39" t="s">
        <v>483</v>
      </c>
    </row>
    <row r="22" spans="1:3" x14ac:dyDescent="0.45">
      <c r="A22" s="9" t="s">
        <v>32</v>
      </c>
    </row>
    <row r="23" spans="1:3" ht="72" x14ac:dyDescent="0.45">
      <c r="A23" s="8" t="s">
        <v>31</v>
      </c>
      <c r="B23" s="39" t="s">
        <v>175</v>
      </c>
    </row>
    <row r="24" spans="1:3" x14ac:dyDescent="0.45">
      <c r="A24" t="s">
        <v>49</v>
      </c>
    </row>
    <row r="25" spans="1:3" ht="72" x14ac:dyDescent="0.45">
      <c r="A25" s="8" t="s">
        <v>398</v>
      </c>
      <c r="B25" s="39" t="s">
        <v>399</v>
      </c>
    </row>
    <row r="26" spans="1:3" ht="36" x14ac:dyDescent="0.45">
      <c r="A26" s="8" t="s">
        <v>400</v>
      </c>
      <c r="B26" s="39" t="s">
        <v>401</v>
      </c>
    </row>
    <row r="27" spans="1:3" ht="36" x14ac:dyDescent="0.45">
      <c r="A27" s="8" t="s">
        <v>402</v>
      </c>
      <c r="B27" s="39" t="s">
        <v>403</v>
      </c>
    </row>
    <row r="28" spans="1:3" ht="32.4" customHeight="1" x14ac:dyDescent="0.45"/>
    <row r="29" spans="1:3" ht="409.6" x14ac:dyDescent="0.45">
      <c r="A29" s="63" t="s">
        <v>358</v>
      </c>
      <c r="B29" s="62" t="s">
        <v>193</v>
      </c>
      <c r="C29" t="s">
        <v>354</v>
      </c>
    </row>
    <row r="30" spans="1:3" ht="409.6" x14ac:dyDescent="0.45">
      <c r="A30" t="s">
        <v>198</v>
      </c>
      <c r="B30" s="39" t="s">
        <v>362</v>
      </c>
    </row>
    <row r="31" spans="1:3" ht="288" x14ac:dyDescent="0.45">
      <c r="A31" s="63" t="s">
        <v>359</v>
      </c>
      <c r="B31" s="62" t="s">
        <v>194</v>
      </c>
    </row>
    <row r="32" spans="1:3" ht="342" x14ac:dyDescent="0.45">
      <c r="A32" t="s">
        <v>199</v>
      </c>
      <c r="B32" s="39" t="s">
        <v>363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AF9231145D0B49A6362F757652FF4E" ma:contentTypeVersion="10" ma:contentTypeDescription="新しいドキュメントを作成します。" ma:contentTypeScope="" ma:versionID="291ab9fb7703f07504f4a1be09840e4f">
  <xsd:schema xmlns:xsd="http://www.w3.org/2001/XMLSchema" xmlns:xs="http://www.w3.org/2001/XMLSchema" xmlns:p="http://schemas.microsoft.com/office/2006/metadata/properties" xmlns:ns2="6d3c7722-91b2-471a-ac5f-c48f2467b6fb" targetNamespace="http://schemas.microsoft.com/office/2006/metadata/properties" ma:root="true" ma:fieldsID="0e766a876a9cda2cc948d59eff10cc1f" ns2:_="">
    <xsd:import namespace="6d3c7722-91b2-471a-ac5f-c48f2467b6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c7722-91b2-471a-ac5f-c48f2467b6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20207A-C564-4078-833A-1EAE182CE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3c7722-91b2-471a-ac5f-c48f2467b6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34CD98-E921-4A23-A926-56DE1F5230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02E231-B2B7-4967-BCE5-50C6D9FF8EDC}">
  <ds:schemaRefs>
    <ds:schemaRef ds:uri="6d3c7722-91b2-471a-ac5f-c48f2467b6fb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確認事項</vt:lpstr>
      <vt:lpstr>変更履歴</vt:lpstr>
      <vt:lpstr>実行</vt:lpstr>
      <vt:lpstr>チェック表</vt:lpstr>
      <vt:lpstr>START</vt:lpstr>
      <vt:lpstr>END</vt:lpstr>
      <vt:lpstr>LOOP</vt:lpstr>
      <vt:lpstr>List</vt:lpstr>
      <vt:lpstr>COMMENT</vt:lpstr>
      <vt:lpstr>WOL</vt:lpstr>
      <vt:lpstr>obs_sequence</vt:lpstr>
      <vt:lpstr>END!Print_Area</vt:lpstr>
      <vt:lpstr>LOOP!Print_Area</vt:lpstr>
      <vt:lpstr>obs_sequence!Print_Area</vt:lpstr>
      <vt:lpstr>START!Print_Area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</dc:creator>
  <cp:lastModifiedBy>山下　美和子</cp:lastModifiedBy>
  <cp:lastPrinted>2021-06-28T14:48:33Z</cp:lastPrinted>
  <dcterms:created xsi:type="dcterms:W3CDTF">2020-02-04T16:37:33Z</dcterms:created>
  <dcterms:modified xsi:type="dcterms:W3CDTF">2023-10-04T01:46:47Z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0x01010024AF9231145D0B49A6362F757652FF4E</vt:lpwstr>
  </property>
</Properties>
</file>