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BepiColombo Project Drive\31 Flight Operations\Mission Phases\NECP\"/>
    </mc:Choice>
  </mc:AlternateContent>
  <bookViews>
    <workbookView xWindow="5730" yWindow="3510" windowWidth="9630" windowHeight="4220" tabRatio="911"/>
  </bookViews>
  <sheets>
    <sheet name="TIMELINE" sheetId="60" r:id="rId1"/>
    <sheet name="Outstanding activities" sheetId="72" r:id="rId2"/>
    <sheet name="Delayed activities" sheetId="69" r:id="rId3"/>
    <sheet name="GS_VISIBILITY" sheetId="68" r:id="rId4"/>
    <sheet name="Geometry_20Oct2018" sheetId="71" r:id="rId5"/>
    <sheet name="SUPPORT INFO" sheetId="5" r:id="rId6"/>
    <sheet name="Angles" sheetId="59" r:id="rId7"/>
    <sheet name="Data Volume" sheetId="64" r:id="rId8"/>
    <sheet name="Distances" sheetId="58" r:id="rId9"/>
  </sheets>
  <definedNames>
    <definedName name="_xlnm._FilterDatabase" localSheetId="0" hidden="1">TIMELINE!$A$3:$BF$79</definedName>
    <definedName name="_xlnm.Extract" localSheetId="0">TIMELINE!#REF!</definedName>
    <definedName name="_xlnm.Print_Area" localSheetId="0">TIMELINE!$A$1:$V$22</definedName>
  </definedNames>
  <calcPr calcId="162913"/>
</workbook>
</file>

<file path=xl/calcChain.xml><?xml version="1.0" encoding="utf-8"?>
<calcChain xmlns="http://schemas.openxmlformats.org/spreadsheetml/2006/main">
  <c r="A39" i="60" l="1"/>
  <c r="E2" i="71" l="1"/>
  <c r="F2" i="71"/>
  <c r="E3" i="71"/>
  <c r="F3" i="71"/>
  <c r="E4" i="71"/>
  <c r="F4" i="71"/>
  <c r="E5" i="71"/>
  <c r="G5" i="71"/>
  <c r="F5" i="71"/>
  <c r="E6" i="71"/>
  <c r="F6" i="71"/>
  <c r="E7" i="71"/>
  <c r="F7" i="71"/>
  <c r="E8" i="71"/>
  <c r="F8" i="71"/>
  <c r="E9" i="71"/>
  <c r="G9" i="71"/>
  <c r="F9" i="71"/>
  <c r="E10" i="71"/>
  <c r="F10" i="71"/>
  <c r="E11" i="71"/>
  <c r="F11" i="71"/>
  <c r="E12" i="71"/>
  <c r="F12" i="71"/>
  <c r="E13" i="71"/>
  <c r="G13" i="71"/>
  <c r="F13" i="71"/>
  <c r="E14" i="71"/>
  <c r="F14" i="71"/>
  <c r="E15" i="71"/>
  <c r="F15" i="71"/>
  <c r="E16" i="71"/>
  <c r="F16" i="71"/>
  <c r="E17" i="71"/>
  <c r="G17" i="71"/>
  <c r="F17" i="71"/>
  <c r="E18" i="71"/>
  <c r="F18" i="71"/>
  <c r="E19" i="71"/>
  <c r="F19" i="71"/>
  <c r="E20" i="71"/>
  <c r="F20" i="71"/>
  <c r="E21" i="71"/>
  <c r="G21" i="71"/>
  <c r="F21" i="71"/>
  <c r="E22" i="71"/>
  <c r="F22" i="71"/>
  <c r="E23" i="71"/>
  <c r="F23" i="71"/>
  <c r="E24" i="71"/>
  <c r="F24" i="71"/>
  <c r="G2" i="71"/>
  <c r="G3" i="71"/>
  <c r="G4" i="71"/>
  <c r="G6" i="71"/>
  <c r="G7" i="71"/>
  <c r="G8" i="71"/>
  <c r="G10" i="71"/>
  <c r="G11" i="71"/>
  <c r="G12" i="71"/>
  <c r="G14" i="71"/>
  <c r="G15" i="71"/>
  <c r="G16" i="71"/>
  <c r="G18" i="71"/>
  <c r="G19" i="71"/>
  <c r="G20" i="71"/>
  <c r="G22" i="71"/>
  <c r="G23" i="71"/>
  <c r="G24" i="71"/>
  <c r="BA4" i="60"/>
  <c r="G5" i="60"/>
  <c r="G6" i="60"/>
  <c r="G7" i="60"/>
  <c r="G8" i="60"/>
  <c r="G9" i="60"/>
  <c r="G10" i="60"/>
  <c r="G11" i="60"/>
  <c r="G12" i="60"/>
  <c r="G13" i="60"/>
  <c r="G14" i="60"/>
  <c r="G15" i="60"/>
  <c r="G16" i="60"/>
  <c r="G17" i="60"/>
  <c r="G18" i="60"/>
  <c r="G19" i="60"/>
  <c r="G20" i="60"/>
  <c r="G21" i="60"/>
  <c r="G22" i="60"/>
  <c r="G23" i="60"/>
  <c r="G24" i="60"/>
  <c r="G25" i="60"/>
  <c r="G26" i="60"/>
  <c r="G27" i="60"/>
  <c r="G28" i="60"/>
  <c r="G29" i="60"/>
  <c r="G30" i="60"/>
  <c r="G31" i="60"/>
  <c r="G32" i="60"/>
  <c r="G33" i="60"/>
  <c r="G34" i="60"/>
  <c r="G35" i="60"/>
  <c r="G36" i="60"/>
  <c r="G37" i="60"/>
  <c r="G38" i="60"/>
  <c r="G39" i="60"/>
  <c r="G40" i="60"/>
  <c r="G41" i="60"/>
  <c r="G42" i="60"/>
  <c r="G43" i="60"/>
  <c r="G44" i="60"/>
  <c r="G45" i="60"/>
  <c r="G46" i="60"/>
  <c r="G47" i="60"/>
  <c r="G48" i="60"/>
  <c r="G49" i="60"/>
  <c r="G50" i="60"/>
  <c r="G51" i="60"/>
  <c r="G52" i="60"/>
  <c r="G53" i="60"/>
  <c r="G54" i="60"/>
  <c r="G55" i="60"/>
  <c r="G56" i="60"/>
  <c r="G57" i="60"/>
  <c r="G58" i="60"/>
  <c r="G59" i="60"/>
  <c r="G60" i="60"/>
  <c r="G61" i="60"/>
  <c r="G62" i="60"/>
  <c r="G63" i="60"/>
  <c r="G64" i="60"/>
  <c r="G65" i="60"/>
  <c r="G66" i="60"/>
  <c r="G67" i="60"/>
  <c r="G68" i="60"/>
  <c r="G69" i="60"/>
  <c r="G70" i="60"/>
  <c r="G71" i="60"/>
  <c r="G72" i="60"/>
  <c r="G73" i="60"/>
  <c r="G74" i="60"/>
  <c r="G75" i="60"/>
  <c r="G76" i="60"/>
  <c r="G77" i="60"/>
  <c r="G78" i="60"/>
  <c r="G79" i="60"/>
  <c r="G4" i="60"/>
  <c r="A4" i="60"/>
  <c r="H4" i="60"/>
  <c r="I4" i="60"/>
  <c r="J4" i="60"/>
  <c r="K4" i="60"/>
  <c r="M4" i="60"/>
  <c r="N4" i="60"/>
  <c r="O4" i="60"/>
  <c r="K6" i="60"/>
  <c r="K7" i="60"/>
  <c r="K8" i="60"/>
  <c r="K9" i="60"/>
  <c r="K10" i="60"/>
  <c r="K11" i="60"/>
  <c r="K12" i="60"/>
  <c r="K13" i="60"/>
  <c r="K14" i="60"/>
  <c r="K15" i="60"/>
  <c r="K16" i="60"/>
  <c r="K17" i="60"/>
  <c r="K18" i="60"/>
  <c r="K19" i="60"/>
  <c r="K20" i="60"/>
  <c r="K21" i="60"/>
  <c r="K22" i="60"/>
  <c r="K23" i="60"/>
  <c r="K24" i="60"/>
  <c r="K25" i="60"/>
  <c r="K26" i="60"/>
  <c r="K27" i="60"/>
  <c r="K28" i="60"/>
  <c r="K29" i="60"/>
  <c r="K30" i="60"/>
  <c r="K31" i="60"/>
  <c r="K32" i="60"/>
  <c r="K33" i="60"/>
  <c r="K34" i="60"/>
  <c r="K35" i="60"/>
  <c r="K36" i="60"/>
  <c r="K37" i="60"/>
  <c r="K38" i="60"/>
  <c r="K39" i="60"/>
  <c r="K40" i="60"/>
  <c r="K41" i="60"/>
  <c r="K42" i="60"/>
  <c r="K43" i="60"/>
  <c r="K44" i="60"/>
  <c r="K45" i="60"/>
  <c r="K46" i="60"/>
  <c r="K47" i="60"/>
  <c r="K48" i="60"/>
  <c r="K49" i="60"/>
  <c r="K50" i="60"/>
  <c r="K51" i="60"/>
  <c r="K52" i="60"/>
  <c r="K53" i="60"/>
  <c r="K54" i="60"/>
  <c r="K55" i="60"/>
  <c r="K56" i="60"/>
  <c r="K57" i="60"/>
  <c r="K58" i="60"/>
  <c r="K59" i="60"/>
  <c r="K60" i="60"/>
  <c r="K61" i="60"/>
  <c r="K62" i="60"/>
  <c r="K63" i="60"/>
  <c r="K64" i="60"/>
  <c r="K65" i="60"/>
  <c r="K66" i="60"/>
  <c r="K67" i="60"/>
  <c r="K68" i="60"/>
  <c r="K69" i="60"/>
  <c r="K70" i="60"/>
  <c r="K71" i="60"/>
  <c r="K72" i="60"/>
  <c r="K73" i="60"/>
  <c r="K74" i="60"/>
  <c r="K75" i="60"/>
  <c r="K76" i="60"/>
  <c r="K77" i="60"/>
  <c r="K78" i="60"/>
  <c r="K79" i="60"/>
  <c r="K5" i="60"/>
  <c r="K3" i="71"/>
  <c r="K4" i="71"/>
  <c r="K5" i="71"/>
  <c r="K6" i="71"/>
  <c r="K7" i="71"/>
  <c r="K8" i="71"/>
  <c r="K9" i="71"/>
  <c r="K10" i="71"/>
  <c r="K11" i="71"/>
  <c r="K12" i="71"/>
  <c r="K13" i="71"/>
  <c r="K14" i="71"/>
  <c r="K15" i="71"/>
  <c r="K16" i="71"/>
  <c r="K17" i="71"/>
  <c r="K18" i="71"/>
  <c r="K19" i="71"/>
  <c r="K20" i="71"/>
  <c r="K21" i="71"/>
  <c r="K22" i="71"/>
  <c r="K23" i="71"/>
  <c r="K24" i="71"/>
  <c r="K25" i="71"/>
  <c r="K26" i="71"/>
  <c r="K27" i="71"/>
  <c r="K28" i="71"/>
  <c r="K29" i="71"/>
  <c r="K30" i="71"/>
  <c r="K31" i="71"/>
  <c r="K32" i="71"/>
  <c r="K33" i="71"/>
  <c r="K34" i="71"/>
  <c r="K35" i="71"/>
  <c r="K36" i="71"/>
  <c r="K37" i="71"/>
  <c r="K38" i="71"/>
  <c r="K39" i="71"/>
  <c r="K40" i="71"/>
  <c r="K41" i="71"/>
  <c r="K42" i="71"/>
  <c r="K43" i="71"/>
  <c r="K44" i="71"/>
  <c r="K45" i="71"/>
  <c r="K46" i="71"/>
  <c r="K47" i="71"/>
  <c r="K48" i="71"/>
  <c r="K49" i="71"/>
  <c r="K50" i="71"/>
  <c r="K51" i="71"/>
  <c r="K52" i="71"/>
  <c r="K53" i="71"/>
  <c r="K54" i="71"/>
  <c r="K55" i="71"/>
  <c r="K56" i="71"/>
  <c r="K57" i="71"/>
  <c r="K58" i="71"/>
  <c r="K59" i="71"/>
  <c r="K60" i="71"/>
  <c r="K61" i="71"/>
  <c r="K62" i="71"/>
  <c r="K63" i="71"/>
  <c r="K64" i="71"/>
  <c r="K65" i="71"/>
  <c r="K66" i="71"/>
  <c r="K67" i="71"/>
  <c r="K68" i="71"/>
  <c r="K69" i="71"/>
  <c r="K70" i="71"/>
  <c r="K71" i="71"/>
  <c r="K72" i="71"/>
  <c r="K73" i="71"/>
  <c r="K74" i="71"/>
  <c r="K75" i="71"/>
  <c r="K76" i="71"/>
  <c r="K77" i="71"/>
  <c r="K78" i="71"/>
  <c r="K79" i="71"/>
  <c r="K2" i="71"/>
  <c r="J6" i="60"/>
  <c r="J7" i="60"/>
  <c r="J8" i="60"/>
  <c r="J9" i="60"/>
  <c r="J10" i="60"/>
  <c r="J11" i="60"/>
  <c r="J12" i="60"/>
  <c r="J13" i="60"/>
  <c r="J14" i="60"/>
  <c r="J15" i="60"/>
  <c r="J16" i="60"/>
  <c r="J17" i="60"/>
  <c r="J18" i="60"/>
  <c r="J19" i="60"/>
  <c r="J20" i="60"/>
  <c r="J21" i="60"/>
  <c r="J22" i="60"/>
  <c r="J23" i="60"/>
  <c r="J24" i="60"/>
  <c r="J25" i="60"/>
  <c r="J26" i="60"/>
  <c r="J27" i="60"/>
  <c r="J28" i="60"/>
  <c r="J29" i="60"/>
  <c r="J30" i="60"/>
  <c r="J31" i="60"/>
  <c r="J32" i="60"/>
  <c r="J33" i="60"/>
  <c r="J34" i="60"/>
  <c r="J35" i="60"/>
  <c r="J36" i="60"/>
  <c r="J37" i="60"/>
  <c r="J38" i="60"/>
  <c r="J39" i="60"/>
  <c r="J40" i="60"/>
  <c r="J41" i="60"/>
  <c r="J42" i="60"/>
  <c r="J43" i="60"/>
  <c r="J44" i="60"/>
  <c r="J45" i="60"/>
  <c r="J46" i="60"/>
  <c r="J47" i="60"/>
  <c r="J48" i="60"/>
  <c r="J49" i="60"/>
  <c r="J50" i="60"/>
  <c r="J51" i="60"/>
  <c r="J52" i="60"/>
  <c r="J53" i="60"/>
  <c r="J54" i="60"/>
  <c r="J55" i="60"/>
  <c r="J56" i="60"/>
  <c r="J57" i="60"/>
  <c r="J58" i="60"/>
  <c r="J59" i="60"/>
  <c r="J60" i="60"/>
  <c r="J61" i="60"/>
  <c r="J62" i="60"/>
  <c r="J63" i="60"/>
  <c r="J64" i="60"/>
  <c r="J65" i="60"/>
  <c r="J66" i="60"/>
  <c r="J67" i="60"/>
  <c r="J68" i="60"/>
  <c r="J69" i="60"/>
  <c r="J70" i="60"/>
  <c r="J71" i="60"/>
  <c r="J72" i="60"/>
  <c r="J73" i="60"/>
  <c r="J74" i="60"/>
  <c r="J75" i="60"/>
  <c r="J76" i="60"/>
  <c r="J77" i="60"/>
  <c r="J78" i="60"/>
  <c r="J79" i="60"/>
  <c r="J5" i="60"/>
  <c r="I6" i="60"/>
  <c r="I7" i="60"/>
  <c r="I8" i="60"/>
  <c r="I9" i="60"/>
  <c r="I10" i="60"/>
  <c r="I11" i="60"/>
  <c r="I12" i="60"/>
  <c r="I13" i="60"/>
  <c r="I14" i="60"/>
  <c r="I15" i="60"/>
  <c r="I16" i="60"/>
  <c r="I17" i="60"/>
  <c r="I18" i="60"/>
  <c r="I19" i="60"/>
  <c r="I20" i="60"/>
  <c r="I21" i="60"/>
  <c r="I22" i="60"/>
  <c r="I23" i="60"/>
  <c r="I24" i="60"/>
  <c r="I25" i="60"/>
  <c r="I26" i="60"/>
  <c r="I27" i="60"/>
  <c r="I28" i="60"/>
  <c r="I29" i="60"/>
  <c r="I30" i="60"/>
  <c r="I31" i="60"/>
  <c r="I32" i="60"/>
  <c r="I33" i="60"/>
  <c r="I34" i="60"/>
  <c r="I35" i="60"/>
  <c r="I36" i="60"/>
  <c r="I37" i="60"/>
  <c r="I38" i="60"/>
  <c r="I39" i="60"/>
  <c r="I40" i="60"/>
  <c r="I41" i="60"/>
  <c r="I42" i="60"/>
  <c r="I43" i="60"/>
  <c r="I44" i="60"/>
  <c r="I45" i="60"/>
  <c r="I46" i="60"/>
  <c r="I47" i="60"/>
  <c r="I48" i="60"/>
  <c r="I49" i="60"/>
  <c r="I50" i="60"/>
  <c r="I51" i="60"/>
  <c r="I52" i="60"/>
  <c r="I53" i="60"/>
  <c r="I54" i="60"/>
  <c r="I55" i="60"/>
  <c r="I56" i="60"/>
  <c r="I57" i="60"/>
  <c r="I58" i="60"/>
  <c r="I59" i="60"/>
  <c r="I60" i="60"/>
  <c r="I61" i="60"/>
  <c r="I62" i="60"/>
  <c r="I63" i="60"/>
  <c r="I64" i="60"/>
  <c r="I65" i="60"/>
  <c r="I66" i="60"/>
  <c r="I67" i="60"/>
  <c r="I68" i="60"/>
  <c r="I69" i="60"/>
  <c r="I70" i="60"/>
  <c r="I71" i="60"/>
  <c r="I72" i="60"/>
  <c r="I73" i="60"/>
  <c r="I74" i="60"/>
  <c r="I75" i="60"/>
  <c r="I76" i="60"/>
  <c r="I77" i="60"/>
  <c r="I78" i="60"/>
  <c r="I79" i="60"/>
  <c r="I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5" i="60"/>
  <c r="J3" i="71"/>
  <c r="J4" i="71"/>
  <c r="J5" i="71"/>
  <c r="J6" i="71"/>
  <c r="J7" i="71"/>
  <c r="J8" i="71"/>
  <c r="J9" i="71"/>
  <c r="J10" i="71"/>
  <c r="J11" i="71"/>
  <c r="J12" i="71"/>
  <c r="J13" i="71"/>
  <c r="J14" i="71"/>
  <c r="J15" i="71"/>
  <c r="J16" i="71"/>
  <c r="J17" i="71"/>
  <c r="J18" i="71"/>
  <c r="J19" i="71"/>
  <c r="J20" i="71"/>
  <c r="J21" i="71"/>
  <c r="J22" i="71"/>
  <c r="J23" i="71"/>
  <c r="J24" i="71"/>
  <c r="J25" i="71"/>
  <c r="J26" i="71"/>
  <c r="J27" i="71"/>
  <c r="J28" i="71"/>
  <c r="J29" i="71"/>
  <c r="J30" i="71"/>
  <c r="J31" i="71"/>
  <c r="J32" i="71"/>
  <c r="J33" i="71"/>
  <c r="J34" i="71"/>
  <c r="J35" i="71"/>
  <c r="J36" i="71"/>
  <c r="J37" i="71"/>
  <c r="J38" i="71"/>
  <c r="J39" i="71"/>
  <c r="J40" i="71"/>
  <c r="J41" i="71"/>
  <c r="J42" i="71"/>
  <c r="J43" i="71"/>
  <c r="J44" i="71"/>
  <c r="J45" i="71"/>
  <c r="J46" i="71"/>
  <c r="J47" i="71"/>
  <c r="J48" i="71"/>
  <c r="J49" i="71"/>
  <c r="J50" i="71"/>
  <c r="J51" i="71"/>
  <c r="J52" i="71"/>
  <c r="J53" i="71"/>
  <c r="J54" i="71"/>
  <c r="J55" i="71"/>
  <c r="J56" i="71"/>
  <c r="J57" i="71"/>
  <c r="J58" i="71"/>
  <c r="J59" i="71"/>
  <c r="J60" i="71"/>
  <c r="J61" i="71"/>
  <c r="J62" i="71"/>
  <c r="J63" i="71"/>
  <c r="J64" i="71"/>
  <c r="J65" i="71"/>
  <c r="J66" i="71"/>
  <c r="J67" i="71"/>
  <c r="J68" i="71"/>
  <c r="J69" i="71"/>
  <c r="J70" i="71"/>
  <c r="J71" i="71"/>
  <c r="J72" i="71"/>
  <c r="J73" i="71"/>
  <c r="J74" i="71"/>
  <c r="J75" i="71"/>
  <c r="J76" i="71"/>
  <c r="J77" i="71"/>
  <c r="J78" i="71"/>
  <c r="J79" i="71"/>
  <c r="J2" i="71"/>
  <c r="E79" i="71"/>
  <c r="G79" i="71"/>
  <c r="G78" i="71"/>
  <c r="E78" i="71"/>
  <c r="F78" i="71"/>
  <c r="G77" i="71"/>
  <c r="F77" i="71"/>
  <c r="E77" i="71"/>
  <c r="E76" i="71"/>
  <c r="F76" i="71"/>
  <c r="E75" i="71"/>
  <c r="G75" i="71"/>
  <c r="G74" i="71"/>
  <c r="E74" i="71"/>
  <c r="F74" i="71"/>
  <c r="G73" i="71"/>
  <c r="F73" i="71"/>
  <c r="E73" i="71"/>
  <c r="E72" i="71"/>
  <c r="G72" i="71"/>
  <c r="E71" i="71"/>
  <c r="G71" i="71"/>
  <c r="G70" i="71"/>
  <c r="E70" i="71"/>
  <c r="F70" i="71"/>
  <c r="G69" i="71"/>
  <c r="F69" i="71"/>
  <c r="E69" i="71"/>
  <c r="E68" i="71"/>
  <c r="F68" i="71"/>
  <c r="E67" i="71"/>
  <c r="G67" i="71"/>
  <c r="G66" i="71"/>
  <c r="E66" i="71"/>
  <c r="F66" i="71"/>
  <c r="G65" i="71"/>
  <c r="F65" i="71"/>
  <c r="E65" i="71"/>
  <c r="E64" i="71"/>
  <c r="G64" i="71"/>
  <c r="E63" i="71"/>
  <c r="G63" i="71"/>
  <c r="G62" i="71"/>
  <c r="E62" i="71"/>
  <c r="F62" i="71"/>
  <c r="G61" i="71"/>
  <c r="F61" i="71"/>
  <c r="E61" i="71"/>
  <c r="E60" i="71"/>
  <c r="F60" i="71"/>
  <c r="E59" i="71"/>
  <c r="G59" i="71"/>
  <c r="G58" i="71"/>
  <c r="E58" i="71"/>
  <c r="F58" i="71"/>
  <c r="G57" i="71"/>
  <c r="F57" i="71"/>
  <c r="E57" i="71"/>
  <c r="E56" i="71"/>
  <c r="F56" i="71"/>
  <c r="E55" i="71"/>
  <c r="G55" i="71"/>
  <c r="G54" i="71"/>
  <c r="E54" i="71"/>
  <c r="F54" i="71"/>
  <c r="G53" i="71"/>
  <c r="F53" i="71"/>
  <c r="E53" i="71"/>
  <c r="E52" i="71"/>
  <c r="G52" i="71"/>
  <c r="E51" i="71"/>
  <c r="G51" i="71"/>
  <c r="G50" i="71"/>
  <c r="E50" i="71"/>
  <c r="F50" i="71"/>
  <c r="G49" i="71"/>
  <c r="F49" i="71"/>
  <c r="E49" i="71"/>
  <c r="E48" i="71"/>
  <c r="F48" i="71"/>
  <c r="E47" i="71"/>
  <c r="G47" i="71"/>
  <c r="G46" i="71"/>
  <c r="E46" i="71"/>
  <c r="F46" i="71"/>
  <c r="G45" i="71"/>
  <c r="F45" i="71"/>
  <c r="E45" i="71"/>
  <c r="E44" i="71"/>
  <c r="G44" i="71"/>
  <c r="E43" i="71"/>
  <c r="G43" i="71"/>
  <c r="G42" i="71"/>
  <c r="E42" i="71"/>
  <c r="F42" i="71"/>
  <c r="G41" i="71"/>
  <c r="F41" i="71"/>
  <c r="E41" i="71"/>
  <c r="E40" i="71"/>
  <c r="F40" i="71"/>
  <c r="E39" i="71"/>
  <c r="G39" i="71"/>
  <c r="G38" i="71"/>
  <c r="E38" i="71"/>
  <c r="F38" i="71"/>
  <c r="G37" i="71"/>
  <c r="F37" i="71"/>
  <c r="E37" i="71"/>
  <c r="E36" i="71"/>
  <c r="G36" i="71"/>
  <c r="E35" i="71"/>
  <c r="G35" i="71"/>
  <c r="G34" i="71"/>
  <c r="E34" i="71"/>
  <c r="F34" i="71"/>
  <c r="G33" i="71"/>
  <c r="F33" i="71"/>
  <c r="E33" i="71"/>
  <c r="E32" i="71"/>
  <c r="F32" i="71"/>
  <c r="E31" i="71"/>
  <c r="G31" i="71"/>
  <c r="G30" i="71"/>
  <c r="E30" i="71"/>
  <c r="F30" i="71"/>
  <c r="G29" i="71"/>
  <c r="F29" i="71"/>
  <c r="E29" i="71"/>
  <c r="E28" i="71"/>
  <c r="G28" i="71"/>
  <c r="E27" i="71"/>
  <c r="G27" i="71"/>
  <c r="G26" i="71"/>
  <c r="E26" i="71"/>
  <c r="F26" i="71"/>
  <c r="G25" i="71"/>
  <c r="F25" i="71"/>
  <c r="E25" i="71"/>
  <c r="M10" i="60"/>
  <c r="M11" i="60"/>
  <c r="M12" i="60"/>
  <c r="M13" i="60"/>
  <c r="M14" i="60"/>
  <c r="M15" i="60"/>
  <c r="M16" i="60"/>
  <c r="M17" i="60"/>
  <c r="M18" i="60"/>
  <c r="M19" i="60"/>
  <c r="M20" i="60"/>
  <c r="M21" i="60"/>
  <c r="M22" i="60"/>
  <c r="M23" i="60"/>
  <c r="M24" i="60"/>
  <c r="M25" i="60"/>
  <c r="M26" i="60"/>
  <c r="M27" i="60"/>
  <c r="M28" i="60"/>
  <c r="M29" i="60"/>
  <c r="M30" i="60"/>
  <c r="M31" i="60"/>
  <c r="M32" i="60"/>
  <c r="M33" i="60"/>
  <c r="M34" i="60"/>
  <c r="M35" i="60"/>
  <c r="M36" i="60"/>
  <c r="M37" i="60"/>
  <c r="M38" i="60"/>
  <c r="M39" i="60"/>
  <c r="M40" i="60"/>
  <c r="M41" i="60"/>
  <c r="M42" i="60"/>
  <c r="M43" i="60"/>
  <c r="M44" i="60"/>
  <c r="M45" i="60"/>
  <c r="M46" i="60"/>
  <c r="M47" i="60"/>
  <c r="M48" i="60"/>
  <c r="M49" i="60"/>
  <c r="M50" i="60"/>
  <c r="M51" i="60"/>
  <c r="M52" i="60"/>
  <c r="M53" i="60"/>
  <c r="M54" i="60"/>
  <c r="M55" i="60"/>
  <c r="M56" i="60"/>
  <c r="M57" i="60"/>
  <c r="M58" i="60"/>
  <c r="M59" i="60"/>
  <c r="M60" i="60"/>
  <c r="M61" i="60"/>
  <c r="M62" i="60"/>
  <c r="M63" i="60"/>
  <c r="M64" i="60"/>
  <c r="M65" i="60"/>
  <c r="M66" i="60"/>
  <c r="M67" i="60"/>
  <c r="M68" i="60"/>
  <c r="M69" i="60"/>
  <c r="M70" i="60"/>
  <c r="M71" i="60"/>
  <c r="M72" i="60"/>
  <c r="M73" i="60"/>
  <c r="M74" i="60"/>
  <c r="M75" i="60"/>
  <c r="M76" i="60"/>
  <c r="M77" i="60"/>
  <c r="M78" i="60"/>
  <c r="M79" i="60"/>
  <c r="F28" i="71"/>
  <c r="F36" i="71"/>
  <c r="F44" i="71"/>
  <c r="F52" i="71"/>
  <c r="F64" i="71"/>
  <c r="F72" i="71"/>
  <c r="F27" i="71"/>
  <c r="F31" i="71"/>
  <c r="G32" i="71"/>
  <c r="F35" i="71"/>
  <c r="F39" i="71"/>
  <c r="G40" i="71"/>
  <c r="F43" i="71"/>
  <c r="F47" i="71"/>
  <c r="G48" i="71"/>
  <c r="F51" i="71"/>
  <c r="F55" i="71"/>
  <c r="G56" i="71"/>
  <c r="F59" i="71"/>
  <c r="G60" i="71"/>
  <c r="F63" i="71"/>
  <c r="F67" i="71"/>
  <c r="G68" i="71"/>
  <c r="F71" i="71"/>
  <c r="F75" i="71"/>
  <c r="G76" i="71"/>
  <c r="F79" i="71"/>
  <c r="J43" i="5"/>
  <c r="F43" i="5"/>
  <c r="B43" i="5"/>
  <c r="J42" i="5"/>
  <c r="F42" i="5"/>
  <c r="B42" i="5"/>
  <c r="J41" i="5"/>
  <c r="F41" i="5"/>
  <c r="B41" i="5"/>
  <c r="J40" i="5"/>
  <c r="F40" i="5"/>
  <c r="B40" i="5"/>
  <c r="J39" i="5"/>
  <c r="F39" i="5"/>
  <c r="B39" i="5"/>
  <c r="J38" i="5"/>
  <c r="F38" i="5"/>
  <c r="B38" i="5"/>
  <c r="J37" i="5"/>
  <c r="F37" i="5"/>
  <c r="B37" i="5"/>
  <c r="J36" i="5"/>
  <c r="F36" i="5"/>
  <c r="B36" i="5"/>
  <c r="J35" i="5"/>
  <c r="F35" i="5"/>
  <c r="B35" i="5"/>
  <c r="J34" i="5"/>
  <c r="F34" i="5"/>
  <c r="B34" i="5"/>
  <c r="J33" i="5"/>
  <c r="F33" i="5"/>
  <c r="B33" i="5"/>
  <c r="J32" i="5"/>
  <c r="F32" i="5"/>
  <c r="B32" i="5"/>
  <c r="J31" i="5"/>
  <c r="F31" i="5"/>
  <c r="B31" i="5"/>
  <c r="J30" i="5"/>
  <c r="F30" i="5"/>
  <c r="B30" i="5"/>
  <c r="J29" i="5"/>
  <c r="F29" i="5"/>
  <c r="B29" i="5"/>
  <c r="J28" i="5"/>
  <c r="F28" i="5"/>
  <c r="B28" i="5"/>
  <c r="J27" i="5"/>
  <c r="F27" i="5"/>
  <c r="B27" i="5"/>
  <c r="J26" i="5"/>
  <c r="F26" i="5"/>
  <c r="B26" i="5"/>
  <c r="J25" i="5"/>
  <c r="F25" i="5"/>
  <c r="B25" i="5"/>
  <c r="J24" i="5"/>
  <c r="F24" i="5"/>
  <c r="B24" i="5"/>
  <c r="J23" i="5"/>
  <c r="F23" i="5"/>
  <c r="B23" i="5"/>
  <c r="J22" i="5"/>
  <c r="F22" i="5"/>
  <c r="B22" i="5"/>
  <c r="J21" i="5"/>
  <c r="F21" i="5"/>
  <c r="B21" i="5"/>
  <c r="J20" i="5"/>
  <c r="F20" i="5"/>
  <c r="B20" i="5"/>
  <c r="J19" i="5"/>
  <c r="F19" i="5"/>
  <c r="B19" i="5"/>
  <c r="J18" i="5"/>
  <c r="F18" i="5"/>
  <c r="B18" i="5"/>
  <c r="J17" i="5"/>
  <c r="F17" i="5"/>
  <c r="B17" i="5"/>
  <c r="J16" i="5"/>
  <c r="F16" i="5"/>
  <c r="B16" i="5"/>
  <c r="J15" i="5"/>
  <c r="F15" i="5"/>
  <c r="B15" i="5"/>
  <c r="J14" i="5"/>
  <c r="F14" i="5"/>
  <c r="B14" i="5"/>
  <c r="J13" i="5"/>
  <c r="F13" i="5"/>
  <c r="B13" i="5"/>
  <c r="J12" i="5"/>
  <c r="F12" i="5"/>
  <c r="B12" i="5"/>
  <c r="J11" i="5"/>
  <c r="F11" i="5"/>
  <c r="B11" i="5"/>
  <c r="J10" i="5"/>
  <c r="F10" i="5"/>
  <c r="B10" i="5"/>
  <c r="J9" i="5"/>
  <c r="F9" i="5"/>
  <c r="B9" i="5"/>
  <c r="J8" i="5"/>
  <c r="F8" i="5"/>
  <c r="B8" i="5"/>
  <c r="J7" i="5"/>
  <c r="F7" i="5"/>
  <c r="B7" i="5"/>
  <c r="J6" i="5"/>
  <c r="F6" i="5"/>
  <c r="B6" i="5"/>
  <c r="J5" i="5"/>
  <c r="F5" i="5"/>
  <c r="B5" i="5"/>
  <c r="J4" i="5"/>
  <c r="F4" i="5"/>
  <c r="B4" i="5"/>
  <c r="J3" i="5"/>
  <c r="F3" i="5"/>
  <c r="B3" i="5"/>
  <c r="S59" i="68"/>
  <c r="BE79" i="60"/>
  <c r="BD79" i="60"/>
  <c r="BB79" i="60"/>
  <c r="BA79" i="60"/>
  <c r="AZ79" i="60"/>
  <c r="O79" i="60"/>
  <c r="N79" i="60"/>
  <c r="BE78" i="60"/>
  <c r="BD78" i="60"/>
  <c r="BB78" i="60"/>
  <c r="BA78" i="60"/>
  <c r="AZ78" i="60"/>
  <c r="S79" i="60"/>
  <c r="O78" i="60"/>
  <c r="N78" i="60"/>
  <c r="D79" i="60"/>
  <c r="A79" i="60"/>
  <c r="C79" i="60"/>
  <c r="BE77" i="60"/>
  <c r="BD77" i="60"/>
  <c r="BB77" i="60"/>
  <c r="BA77" i="60"/>
  <c r="AZ77" i="60"/>
  <c r="S78" i="60"/>
  <c r="O77" i="60"/>
  <c r="N77" i="60"/>
  <c r="D78" i="60"/>
  <c r="A78" i="60"/>
  <c r="C78" i="60"/>
  <c r="BE76" i="60"/>
  <c r="BD76" i="60"/>
  <c r="BB76" i="60"/>
  <c r="BA76" i="60"/>
  <c r="AZ76" i="60"/>
  <c r="S77" i="60"/>
  <c r="O76" i="60"/>
  <c r="N76" i="60"/>
  <c r="D77" i="60"/>
  <c r="A77" i="60"/>
  <c r="C77" i="60"/>
  <c r="BE75" i="60"/>
  <c r="BD75" i="60"/>
  <c r="BB75" i="60"/>
  <c r="BA75" i="60"/>
  <c r="AZ75" i="60"/>
  <c r="S76" i="60"/>
  <c r="O75" i="60"/>
  <c r="N75" i="60"/>
  <c r="D76" i="60"/>
  <c r="A76" i="60"/>
  <c r="C76" i="60"/>
  <c r="BE74" i="60"/>
  <c r="BD74" i="60"/>
  <c r="BB74" i="60"/>
  <c r="BA74" i="60"/>
  <c r="AZ74" i="60"/>
  <c r="S75" i="60"/>
  <c r="O74" i="60"/>
  <c r="N74" i="60"/>
  <c r="D75" i="60"/>
  <c r="A75" i="60"/>
  <c r="C75" i="60"/>
  <c r="BE73" i="60"/>
  <c r="BD73" i="60"/>
  <c r="BB73" i="60"/>
  <c r="BA73" i="60"/>
  <c r="AZ73" i="60"/>
  <c r="S74" i="60"/>
  <c r="O73" i="60"/>
  <c r="N73" i="60"/>
  <c r="D74" i="60"/>
  <c r="A74" i="60"/>
  <c r="C74" i="60"/>
  <c r="BE72" i="60"/>
  <c r="BD72" i="60"/>
  <c r="BB72" i="60"/>
  <c r="BA72" i="60"/>
  <c r="AZ72" i="60"/>
  <c r="S73" i="60"/>
  <c r="O72" i="60"/>
  <c r="N72" i="60"/>
  <c r="D73" i="60"/>
  <c r="A73" i="60"/>
  <c r="C73" i="60"/>
  <c r="BE71" i="60"/>
  <c r="BD71" i="60"/>
  <c r="BB71" i="60"/>
  <c r="BA71" i="60"/>
  <c r="AZ71" i="60"/>
  <c r="S72" i="60"/>
  <c r="O71" i="60"/>
  <c r="N71" i="60"/>
  <c r="D72" i="60"/>
  <c r="A72" i="60"/>
  <c r="C72" i="60"/>
  <c r="BE70" i="60"/>
  <c r="BD70" i="60"/>
  <c r="BB70" i="60"/>
  <c r="BA70" i="60"/>
  <c r="AZ70" i="60"/>
  <c r="S71" i="60"/>
  <c r="O70" i="60"/>
  <c r="N70" i="60"/>
  <c r="D71" i="60"/>
  <c r="A71" i="60"/>
  <c r="C71" i="60"/>
  <c r="BE69" i="60"/>
  <c r="BD69" i="60"/>
  <c r="BB69" i="60"/>
  <c r="BA69" i="60"/>
  <c r="AZ69" i="60"/>
  <c r="S70" i="60"/>
  <c r="O69" i="60"/>
  <c r="N69" i="60"/>
  <c r="D70" i="60"/>
  <c r="A70" i="60"/>
  <c r="C70" i="60"/>
  <c r="BE68" i="60"/>
  <c r="BD68" i="60"/>
  <c r="BB68" i="60"/>
  <c r="BA68" i="60"/>
  <c r="AZ68" i="60"/>
  <c r="S69" i="60"/>
  <c r="O68" i="60"/>
  <c r="N68" i="60"/>
  <c r="D69" i="60"/>
  <c r="A69" i="60"/>
  <c r="C69" i="60"/>
  <c r="BE67" i="60"/>
  <c r="BD67" i="60"/>
  <c r="BB67" i="60"/>
  <c r="BA67" i="60"/>
  <c r="AZ67" i="60"/>
  <c r="S68" i="60"/>
  <c r="O67" i="60"/>
  <c r="N67" i="60"/>
  <c r="D68" i="60"/>
  <c r="A68" i="60"/>
  <c r="C68" i="60"/>
  <c r="BE66" i="60"/>
  <c r="BD66" i="60"/>
  <c r="BB66" i="60"/>
  <c r="BA66" i="60"/>
  <c r="AZ66" i="60"/>
  <c r="S67" i="60"/>
  <c r="O66" i="60"/>
  <c r="N66" i="60"/>
  <c r="D67" i="60"/>
  <c r="A67" i="60"/>
  <c r="C67" i="60"/>
  <c r="BE65" i="60"/>
  <c r="BD65" i="60"/>
  <c r="BB65" i="60"/>
  <c r="BA65" i="60"/>
  <c r="AZ65" i="60"/>
  <c r="S66" i="60"/>
  <c r="O65" i="60"/>
  <c r="N65" i="60"/>
  <c r="D66" i="60"/>
  <c r="A66" i="60"/>
  <c r="C66" i="60"/>
  <c r="BE64" i="60"/>
  <c r="BD64" i="60"/>
  <c r="BB64" i="60"/>
  <c r="BA64" i="60"/>
  <c r="AZ64" i="60"/>
  <c r="S65" i="60"/>
  <c r="O64" i="60"/>
  <c r="N64" i="60"/>
  <c r="D65" i="60"/>
  <c r="A65" i="60"/>
  <c r="C65" i="60"/>
  <c r="BE63" i="60"/>
  <c r="BD63" i="60"/>
  <c r="BB63" i="60"/>
  <c r="BA63" i="60"/>
  <c r="AZ63" i="60"/>
  <c r="S64" i="60"/>
  <c r="O63" i="60"/>
  <c r="N63" i="60"/>
  <c r="D64" i="60"/>
  <c r="A64" i="60"/>
  <c r="C64" i="60"/>
  <c r="BE62" i="60"/>
  <c r="BD62" i="60"/>
  <c r="BB62" i="60"/>
  <c r="BA62" i="60"/>
  <c r="AZ62" i="60"/>
  <c r="S63" i="60"/>
  <c r="O62" i="60"/>
  <c r="N62" i="60"/>
  <c r="D63" i="60"/>
  <c r="A63" i="60"/>
  <c r="C63" i="60"/>
  <c r="BE61" i="60"/>
  <c r="BD61" i="60"/>
  <c r="BB61" i="60"/>
  <c r="BA61" i="60"/>
  <c r="AZ61" i="60"/>
  <c r="S62" i="60"/>
  <c r="O61" i="60"/>
  <c r="N61" i="60"/>
  <c r="D62" i="60"/>
  <c r="A62" i="60"/>
  <c r="C62" i="60"/>
  <c r="BE60" i="60"/>
  <c r="BD60" i="60"/>
  <c r="BB60" i="60"/>
  <c r="BA60" i="60"/>
  <c r="AZ60" i="60"/>
  <c r="S61" i="60"/>
  <c r="O60" i="60"/>
  <c r="N60" i="60"/>
  <c r="D61" i="60"/>
  <c r="A61" i="60"/>
  <c r="C61" i="60"/>
  <c r="BE59" i="60"/>
  <c r="BD59" i="60"/>
  <c r="BB59" i="60"/>
  <c r="BA59" i="60"/>
  <c r="AZ59" i="60"/>
  <c r="S60" i="60"/>
  <c r="O59" i="60"/>
  <c r="N59" i="60"/>
  <c r="D60" i="60"/>
  <c r="A60" i="60"/>
  <c r="C60" i="60"/>
  <c r="BE58" i="60"/>
  <c r="BD58" i="60"/>
  <c r="BB58" i="60"/>
  <c r="BA58" i="60"/>
  <c r="AZ58" i="60"/>
  <c r="S59" i="60"/>
  <c r="O58" i="60"/>
  <c r="N58" i="60"/>
  <c r="D59" i="60"/>
  <c r="A59" i="60"/>
  <c r="C59" i="60"/>
  <c r="BE57" i="60"/>
  <c r="BD57" i="60"/>
  <c r="BB57" i="60"/>
  <c r="BA57" i="60"/>
  <c r="AZ57" i="60"/>
  <c r="S58" i="60"/>
  <c r="O57" i="60"/>
  <c r="N57" i="60"/>
  <c r="D58" i="60"/>
  <c r="A58" i="60"/>
  <c r="C58" i="60"/>
  <c r="BE56" i="60"/>
  <c r="BD56" i="60"/>
  <c r="BB56" i="60"/>
  <c r="BA56" i="60"/>
  <c r="AZ56" i="60"/>
  <c r="S57" i="60"/>
  <c r="O56" i="60"/>
  <c r="N56" i="60"/>
  <c r="D57" i="60"/>
  <c r="A57" i="60"/>
  <c r="C57" i="60"/>
  <c r="BE55" i="60"/>
  <c r="BD55" i="60"/>
  <c r="BB55" i="60"/>
  <c r="BA55" i="60"/>
  <c r="AZ55" i="60"/>
  <c r="S56" i="60"/>
  <c r="O55" i="60"/>
  <c r="N55" i="60"/>
  <c r="D56" i="60"/>
  <c r="A56" i="60"/>
  <c r="C56" i="60"/>
  <c r="BE54" i="60"/>
  <c r="BD54" i="60"/>
  <c r="BB54" i="60"/>
  <c r="BA54" i="60"/>
  <c r="AZ54" i="60"/>
  <c r="S55" i="60"/>
  <c r="O54" i="60"/>
  <c r="N54" i="60"/>
  <c r="D55" i="60"/>
  <c r="A55" i="60"/>
  <c r="C55" i="60"/>
  <c r="BE53" i="60"/>
  <c r="BD53" i="60"/>
  <c r="BB53" i="60"/>
  <c r="BA53" i="60"/>
  <c r="AZ53" i="60"/>
  <c r="S54" i="60"/>
  <c r="O53" i="60"/>
  <c r="N53" i="60"/>
  <c r="D54" i="60"/>
  <c r="A54" i="60"/>
  <c r="C54" i="60"/>
  <c r="BD52" i="60"/>
  <c r="BF52" i="60"/>
  <c r="BB52" i="60"/>
  <c r="BA52" i="60"/>
  <c r="AZ52" i="60"/>
  <c r="S53" i="60"/>
  <c r="O52" i="60"/>
  <c r="N52" i="60"/>
  <c r="D53" i="60"/>
  <c r="A53" i="60"/>
  <c r="C53" i="60"/>
  <c r="BD51" i="60"/>
  <c r="BF51" i="60"/>
  <c r="BB51" i="60"/>
  <c r="BA51" i="60"/>
  <c r="AZ51" i="60"/>
  <c r="S52" i="60"/>
  <c r="O51" i="60"/>
  <c r="N51" i="60"/>
  <c r="D52" i="60"/>
  <c r="A52" i="60"/>
  <c r="C52" i="60"/>
  <c r="BD50" i="60"/>
  <c r="BF50" i="60"/>
  <c r="BB50" i="60"/>
  <c r="BA50" i="60"/>
  <c r="AZ50" i="60"/>
  <c r="S51" i="60"/>
  <c r="O50" i="60"/>
  <c r="N50" i="60"/>
  <c r="D51" i="60"/>
  <c r="A51" i="60"/>
  <c r="C51" i="60"/>
  <c r="BD49" i="60"/>
  <c r="BF49" i="60"/>
  <c r="BB49" i="60"/>
  <c r="BA49" i="60"/>
  <c r="AZ49" i="60"/>
  <c r="S50" i="60"/>
  <c r="O49" i="60"/>
  <c r="N49" i="60"/>
  <c r="D50" i="60"/>
  <c r="A50" i="60"/>
  <c r="C50" i="60"/>
  <c r="BD48" i="60"/>
  <c r="BF48" i="60"/>
  <c r="BB48" i="60"/>
  <c r="BA48" i="60"/>
  <c r="AZ48" i="60"/>
  <c r="S49" i="60"/>
  <c r="O48" i="60"/>
  <c r="N48" i="60"/>
  <c r="D49" i="60"/>
  <c r="A49" i="60"/>
  <c r="C49" i="60"/>
  <c r="BE47" i="60"/>
  <c r="BD47" i="60"/>
  <c r="BB47" i="60"/>
  <c r="BA47" i="60"/>
  <c r="AZ47" i="60"/>
  <c r="S48" i="60"/>
  <c r="O47" i="60"/>
  <c r="N47" i="60"/>
  <c r="D48" i="60"/>
  <c r="A48" i="60"/>
  <c r="C48" i="60"/>
  <c r="BE46" i="60"/>
  <c r="BD46" i="60"/>
  <c r="BB46" i="60"/>
  <c r="BA46" i="60"/>
  <c r="AZ46" i="60"/>
  <c r="S47" i="60"/>
  <c r="O46" i="60"/>
  <c r="N46" i="60"/>
  <c r="D47" i="60"/>
  <c r="A47" i="60"/>
  <c r="C47" i="60"/>
  <c r="BE45" i="60"/>
  <c r="BD45" i="60"/>
  <c r="BB45" i="60"/>
  <c r="BA45" i="60"/>
  <c r="AZ45" i="60"/>
  <c r="S46" i="60"/>
  <c r="O45" i="60"/>
  <c r="N45" i="60"/>
  <c r="D46" i="60"/>
  <c r="A46" i="60"/>
  <c r="C46" i="60"/>
  <c r="BD44" i="60"/>
  <c r="BF44" i="60"/>
  <c r="BB44" i="60"/>
  <c r="BA44" i="60"/>
  <c r="AZ44" i="60"/>
  <c r="S45" i="60"/>
  <c r="O44" i="60"/>
  <c r="N44" i="60"/>
  <c r="D45" i="60"/>
  <c r="A45" i="60"/>
  <c r="C45" i="60"/>
  <c r="BE43" i="60"/>
  <c r="BD43" i="60"/>
  <c r="BB43" i="60"/>
  <c r="BA43" i="60"/>
  <c r="AZ43" i="60"/>
  <c r="S44" i="60"/>
  <c r="O43" i="60"/>
  <c r="N43" i="60"/>
  <c r="D44" i="60"/>
  <c r="A44" i="60"/>
  <c r="C44" i="60"/>
  <c r="BD42" i="60"/>
  <c r="BF42" i="60"/>
  <c r="BB42" i="60"/>
  <c r="BA42" i="60"/>
  <c r="AZ42" i="60"/>
  <c r="S43" i="60"/>
  <c r="O42" i="60"/>
  <c r="N42" i="60"/>
  <c r="D43" i="60"/>
  <c r="A43" i="60"/>
  <c r="C43" i="60"/>
  <c r="BE41" i="60"/>
  <c r="BD41" i="60"/>
  <c r="BB41" i="60"/>
  <c r="BA41" i="60"/>
  <c r="AZ41" i="60"/>
  <c r="S42" i="60"/>
  <c r="O41" i="60"/>
  <c r="N41" i="60"/>
  <c r="D42" i="60"/>
  <c r="A42" i="60"/>
  <c r="C42" i="60"/>
  <c r="BE40" i="60"/>
  <c r="BD40" i="60"/>
  <c r="BB40" i="60"/>
  <c r="BA40" i="60"/>
  <c r="AZ40" i="60"/>
  <c r="S41" i="60"/>
  <c r="O40" i="60"/>
  <c r="N40" i="60"/>
  <c r="D41" i="60"/>
  <c r="A41" i="60"/>
  <c r="C41" i="60"/>
  <c r="BE39" i="60"/>
  <c r="BD39" i="60"/>
  <c r="BB39" i="60"/>
  <c r="BA39" i="60"/>
  <c r="AZ39" i="60"/>
  <c r="S40" i="60"/>
  <c r="O39" i="60"/>
  <c r="N39" i="60"/>
  <c r="D40" i="60"/>
  <c r="A40" i="60"/>
  <c r="C40" i="60"/>
  <c r="BE38" i="60"/>
  <c r="BD38" i="60"/>
  <c r="BB38" i="60"/>
  <c r="BA38" i="60"/>
  <c r="AZ38" i="60"/>
  <c r="S39" i="60"/>
  <c r="O38" i="60"/>
  <c r="N38" i="60"/>
  <c r="D39" i="60"/>
  <c r="C39" i="60"/>
  <c r="BD37" i="60"/>
  <c r="BF37" i="60"/>
  <c r="BB37" i="60"/>
  <c r="BA37" i="60"/>
  <c r="AZ37" i="60"/>
  <c r="S38" i="60"/>
  <c r="O37" i="60"/>
  <c r="N37" i="60"/>
  <c r="D38" i="60"/>
  <c r="A38" i="60"/>
  <c r="C38" i="60"/>
  <c r="BE36" i="60"/>
  <c r="BD36" i="60"/>
  <c r="BB36" i="60"/>
  <c r="BA36" i="60"/>
  <c r="AZ36" i="60"/>
  <c r="S37" i="60"/>
  <c r="O36" i="60"/>
  <c r="N36" i="60"/>
  <c r="D37" i="60"/>
  <c r="A37" i="60"/>
  <c r="C37" i="60"/>
  <c r="BE35" i="60"/>
  <c r="BD35" i="60"/>
  <c r="BB35" i="60"/>
  <c r="BA35" i="60"/>
  <c r="AZ35" i="60"/>
  <c r="S36" i="60"/>
  <c r="O35" i="60"/>
  <c r="N35" i="60"/>
  <c r="D36" i="60"/>
  <c r="A36" i="60"/>
  <c r="C36" i="60"/>
  <c r="BE34" i="60"/>
  <c r="BD34" i="60"/>
  <c r="BB34" i="60"/>
  <c r="BA34" i="60"/>
  <c r="AZ34" i="60"/>
  <c r="S35" i="60"/>
  <c r="O34" i="60"/>
  <c r="N34" i="60"/>
  <c r="D35" i="60"/>
  <c r="A35" i="60"/>
  <c r="C35" i="60"/>
  <c r="BD33" i="60"/>
  <c r="BF33" i="60"/>
  <c r="BB33" i="60"/>
  <c r="BA33" i="60"/>
  <c r="AZ33" i="60"/>
  <c r="S34" i="60"/>
  <c r="O33" i="60"/>
  <c r="N33" i="60"/>
  <c r="D34" i="60"/>
  <c r="A34" i="60"/>
  <c r="C34" i="60"/>
  <c r="BE32" i="60"/>
  <c r="BD32" i="60"/>
  <c r="BB32" i="60"/>
  <c r="BA32" i="60"/>
  <c r="AZ32" i="60"/>
  <c r="S33" i="60"/>
  <c r="O32" i="60"/>
  <c r="N32" i="60"/>
  <c r="D33" i="60"/>
  <c r="A33" i="60"/>
  <c r="C33" i="60"/>
  <c r="BD31" i="60"/>
  <c r="BF31" i="60"/>
  <c r="BB31" i="60"/>
  <c r="BA31" i="60"/>
  <c r="AZ31" i="60"/>
  <c r="S32" i="60"/>
  <c r="O31" i="60"/>
  <c r="N31" i="60"/>
  <c r="D32" i="60"/>
  <c r="A32" i="60"/>
  <c r="C32" i="60"/>
  <c r="BD30" i="60"/>
  <c r="BF30" i="60"/>
  <c r="BB30" i="60"/>
  <c r="BA30" i="60"/>
  <c r="AZ30" i="60"/>
  <c r="S31" i="60"/>
  <c r="O30" i="60"/>
  <c r="N30" i="60"/>
  <c r="D31" i="60"/>
  <c r="A31" i="60"/>
  <c r="C31" i="60"/>
  <c r="BD29" i="60"/>
  <c r="BF29" i="60"/>
  <c r="BB29" i="60"/>
  <c r="BA29" i="60"/>
  <c r="AZ29" i="60"/>
  <c r="S30" i="60"/>
  <c r="O29" i="60"/>
  <c r="N29" i="60"/>
  <c r="D30" i="60"/>
  <c r="A30" i="60"/>
  <c r="C30" i="60"/>
  <c r="BE28" i="60"/>
  <c r="BD28" i="60"/>
  <c r="BB28" i="60"/>
  <c r="BA28" i="60"/>
  <c r="AZ28" i="60"/>
  <c r="S29" i="60"/>
  <c r="O28" i="60"/>
  <c r="N28" i="60"/>
  <c r="D29" i="60"/>
  <c r="A29" i="60"/>
  <c r="C29" i="60"/>
  <c r="BE27" i="60"/>
  <c r="BD27" i="60"/>
  <c r="BB27" i="60"/>
  <c r="BA27" i="60"/>
  <c r="AZ27" i="60"/>
  <c r="S28" i="60"/>
  <c r="O27" i="60"/>
  <c r="N27" i="60"/>
  <c r="D28" i="60"/>
  <c r="A28" i="60"/>
  <c r="C28" i="60"/>
  <c r="BE26" i="60"/>
  <c r="BD26" i="60"/>
  <c r="BB26" i="60"/>
  <c r="BA26" i="60"/>
  <c r="AZ26" i="60"/>
  <c r="S27" i="60"/>
  <c r="O26" i="60"/>
  <c r="N26" i="60"/>
  <c r="D27" i="60"/>
  <c r="A27" i="60"/>
  <c r="C27" i="60"/>
  <c r="BE25" i="60"/>
  <c r="BD25" i="60"/>
  <c r="BB25" i="60"/>
  <c r="BA25" i="60"/>
  <c r="AZ25" i="60"/>
  <c r="S26" i="60"/>
  <c r="O25" i="60"/>
  <c r="N25" i="60"/>
  <c r="D26" i="60"/>
  <c r="A26" i="60"/>
  <c r="C26" i="60"/>
  <c r="BE24" i="60"/>
  <c r="BD24" i="60"/>
  <c r="BB24" i="60"/>
  <c r="BA24" i="60"/>
  <c r="AZ24" i="60"/>
  <c r="S25" i="60"/>
  <c r="O24" i="60"/>
  <c r="N24" i="60"/>
  <c r="D25" i="60"/>
  <c r="A25" i="60"/>
  <c r="C25" i="60"/>
  <c r="BE23" i="60"/>
  <c r="BD23" i="60"/>
  <c r="BB23" i="60"/>
  <c r="BA23" i="60"/>
  <c r="AZ23" i="60"/>
  <c r="S24" i="60"/>
  <c r="O23" i="60"/>
  <c r="N23" i="60"/>
  <c r="D24" i="60"/>
  <c r="A24" i="60"/>
  <c r="C24" i="60"/>
  <c r="BE22" i="60"/>
  <c r="BD22" i="60"/>
  <c r="BB22" i="60"/>
  <c r="BA22" i="60"/>
  <c r="AZ22" i="60"/>
  <c r="S23" i="60"/>
  <c r="O22" i="60"/>
  <c r="N22" i="60"/>
  <c r="D23" i="60"/>
  <c r="A23" i="60"/>
  <c r="C23" i="60"/>
  <c r="BD21" i="60"/>
  <c r="BF21" i="60"/>
  <c r="BB21" i="60"/>
  <c r="BA21" i="60"/>
  <c r="AZ21" i="60"/>
  <c r="S22" i="60"/>
  <c r="O21" i="60"/>
  <c r="N21" i="60"/>
  <c r="D22" i="60"/>
  <c r="A22" i="60"/>
  <c r="C22" i="60"/>
  <c r="BD20" i="60"/>
  <c r="BF20" i="60"/>
  <c r="BB20" i="60"/>
  <c r="BA20" i="60"/>
  <c r="AZ20" i="60"/>
  <c r="S21" i="60"/>
  <c r="O20" i="60"/>
  <c r="N20" i="60"/>
  <c r="D21" i="60"/>
  <c r="A21" i="60"/>
  <c r="C21" i="60"/>
  <c r="BD19" i="60"/>
  <c r="BF19" i="60"/>
  <c r="BB19" i="60"/>
  <c r="BA19" i="60"/>
  <c r="AZ19" i="60"/>
  <c r="S20" i="60"/>
  <c r="O19" i="60"/>
  <c r="N19" i="60"/>
  <c r="D20" i="60"/>
  <c r="A20" i="60"/>
  <c r="C20" i="60"/>
  <c r="BD18" i="60"/>
  <c r="BF18" i="60"/>
  <c r="BB18" i="60"/>
  <c r="BA18" i="60"/>
  <c r="AZ18" i="60"/>
  <c r="S19" i="60"/>
  <c r="O18" i="60"/>
  <c r="N18" i="60"/>
  <c r="D19" i="60"/>
  <c r="A19" i="60"/>
  <c r="C19" i="60"/>
  <c r="BD17" i="60"/>
  <c r="BF17" i="60"/>
  <c r="BB17" i="60"/>
  <c r="BA17" i="60"/>
  <c r="AZ17" i="60"/>
  <c r="S18" i="60"/>
  <c r="O17" i="60"/>
  <c r="N17" i="60"/>
  <c r="D18" i="60"/>
  <c r="A18" i="60"/>
  <c r="C18" i="60"/>
  <c r="BD16" i="60"/>
  <c r="BF16" i="60"/>
  <c r="BB16" i="60"/>
  <c r="BA16" i="60"/>
  <c r="AZ16" i="60"/>
  <c r="S17" i="60"/>
  <c r="O16" i="60"/>
  <c r="N16" i="60"/>
  <c r="D17" i="60"/>
  <c r="A17" i="60"/>
  <c r="C17" i="60"/>
  <c r="BD15" i="60"/>
  <c r="BF15" i="60"/>
  <c r="BB15" i="60"/>
  <c r="BA15" i="60"/>
  <c r="AZ15" i="60"/>
  <c r="S16" i="60"/>
  <c r="O15" i="60"/>
  <c r="N15" i="60"/>
  <c r="D16" i="60"/>
  <c r="A16" i="60"/>
  <c r="C16" i="60"/>
  <c r="BD14" i="60"/>
  <c r="BF14" i="60"/>
  <c r="BB14" i="60"/>
  <c r="BA14" i="60"/>
  <c r="AZ14" i="60"/>
  <c r="S15" i="60"/>
  <c r="O14" i="60"/>
  <c r="N14" i="60"/>
  <c r="D15" i="60"/>
  <c r="A15" i="60"/>
  <c r="C15" i="60"/>
  <c r="BD13" i="60"/>
  <c r="BF13" i="60"/>
  <c r="BB13" i="60"/>
  <c r="BA13" i="60"/>
  <c r="AZ13" i="60"/>
  <c r="S14" i="60"/>
  <c r="O13" i="60"/>
  <c r="N13" i="60"/>
  <c r="D14" i="60"/>
  <c r="A14" i="60"/>
  <c r="C14" i="60"/>
  <c r="BD12" i="60"/>
  <c r="BF12" i="60"/>
  <c r="BB12" i="60"/>
  <c r="BA12" i="60"/>
  <c r="AZ12" i="60"/>
  <c r="S13" i="60"/>
  <c r="O12" i="60"/>
  <c r="N12" i="60"/>
  <c r="D13" i="60"/>
  <c r="A13" i="60"/>
  <c r="C13" i="60"/>
  <c r="BD11" i="60"/>
  <c r="BF11" i="60"/>
  <c r="BB11" i="60"/>
  <c r="BA11" i="60"/>
  <c r="AZ11" i="60"/>
  <c r="S12" i="60"/>
  <c r="O11" i="60"/>
  <c r="N11" i="60"/>
  <c r="D12" i="60"/>
  <c r="A12" i="60"/>
  <c r="C12" i="60"/>
  <c r="BD10" i="60"/>
  <c r="BF10" i="60"/>
  <c r="BB10" i="60"/>
  <c r="BA10" i="60"/>
  <c r="AZ10" i="60"/>
  <c r="S11" i="60"/>
  <c r="O10" i="60"/>
  <c r="N10" i="60"/>
  <c r="D11" i="60"/>
  <c r="A11" i="60"/>
  <c r="C11" i="60"/>
  <c r="BD9" i="60"/>
  <c r="BF9" i="60"/>
  <c r="BB9" i="60"/>
  <c r="BA9" i="60"/>
  <c r="AZ9" i="60"/>
  <c r="S10" i="60"/>
  <c r="O9" i="60"/>
  <c r="N9" i="60"/>
  <c r="M9" i="60"/>
  <c r="D10" i="60"/>
  <c r="A10" i="60"/>
  <c r="C10" i="60"/>
  <c r="BD8" i="60"/>
  <c r="BF8" i="60"/>
  <c r="BB8" i="60"/>
  <c r="BA8" i="60"/>
  <c r="AZ8" i="60"/>
  <c r="S9" i="60"/>
  <c r="O8" i="60"/>
  <c r="N8" i="60"/>
  <c r="M8" i="60"/>
  <c r="D9" i="60"/>
  <c r="A9" i="60"/>
  <c r="C9" i="60"/>
  <c r="BD7" i="60"/>
  <c r="BF7" i="60"/>
  <c r="BB7" i="60"/>
  <c r="BA7" i="60"/>
  <c r="AZ7" i="60"/>
  <c r="S8" i="60"/>
  <c r="O7" i="60"/>
  <c r="N7" i="60"/>
  <c r="M7" i="60"/>
  <c r="D8" i="60"/>
  <c r="A8" i="60"/>
  <c r="C8" i="60"/>
  <c r="BD6" i="60"/>
  <c r="BF6" i="60"/>
  <c r="BB6" i="60"/>
  <c r="BA6" i="60"/>
  <c r="AZ6" i="60"/>
  <c r="S7" i="60"/>
  <c r="O6" i="60"/>
  <c r="N6" i="60"/>
  <c r="M6" i="60"/>
  <c r="D7" i="60"/>
  <c r="A7" i="60"/>
  <c r="C7" i="60"/>
  <c r="BD5" i="60"/>
  <c r="BF5" i="60"/>
  <c r="BB5" i="60"/>
  <c r="BA5" i="60"/>
  <c r="AZ5" i="60"/>
  <c r="S6" i="60"/>
  <c r="O5" i="60"/>
  <c r="N5" i="60"/>
  <c r="M5" i="60"/>
  <c r="F5" i="60"/>
  <c r="F6" i="60"/>
  <c r="D6" i="60"/>
  <c r="A6" i="60"/>
  <c r="C6" i="60"/>
  <c r="BD4" i="60"/>
  <c r="BF4" i="60"/>
  <c r="BB4" i="60"/>
  <c r="AZ4" i="60"/>
  <c r="S5" i="60"/>
  <c r="E4" i="60"/>
  <c r="D5" i="60"/>
  <c r="A5" i="60"/>
  <c r="C5" i="60"/>
  <c r="D4" i="60"/>
  <c r="C4" i="60"/>
  <c r="BC7" i="60"/>
  <c r="BC30" i="60"/>
  <c r="BC40" i="60"/>
  <c r="BC9" i="60"/>
  <c r="BC15" i="60"/>
  <c r="BC79" i="60"/>
  <c r="BC28" i="60"/>
  <c r="BC59" i="60"/>
  <c r="BC34" i="60"/>
  <c r="BC35" i="60"/>
  <c r="BC36" i="60"/>
  <c r="BC44" i="60"/>
  <c r="BC52" i="60"/>
  <c r="BF54" i="60"/>
  <c r="BF55" i="60"/>
  <c r="BF56" i="60"/>
  <c r="BF59" i="60"/>
  <c r="BC67" i="60"/>
  <c r="BC69" i="60"/>
  <c r="BC72" i="60"/>
  <c r="BC74" i="60"/>
  <c r="BC77" i="60"/>
  <c r="BC17" i="60"/>
  <c r="BC38" i="60"/>
  <c r="BF36" i="60"/>
  <c r="BC42" i="60"/>
  <c r="BC51" i="60"/>
  <c r="BF62" i="60"/>
  <c r="BF64" i="60"/>
  <c r="BF65" i="60"/>
  <c r="BF67" i="60"/>
  <c r="BF69" i="60"/>
  <c r="BF70" i="60"/>
  <c r="BF74" i="60"/>
  <c r="BC49" i="60"/>
  <c r="BC62" i="60"/>
  <c r="BC64" i="60"/>
  <c r="BC65" i="60"/>
  <c r="BC5" i="60"/>
  <c r="BC10" i="60"/>
  <c r="BC11" i="60"/>
  <c r="BC13" i="60"/>
  <c r="BC18" i="60"/>
  <c r="BC19" i="60"/>
  <c r="BC21" i="60"/>
  <c r="BC29" i="60"/>
  <c r="BC37" i="60"/>
  <c r="BC43" i="60"/>
  <c r="BC45" i="60"/>
  <c r="BC47" i="60"/>
  <c r="BC48" i="60"/>
  <c r="BC71" i="60"/>
  <c r="BC76" i="60"/>
  <c r="BC4" i="60"/>
  <c r="BC6" i="60"/>
  <c r="BC8" i="60"/>
  <c r="BC14" i="60"/>
  <c r="BC16" i="60"/>
  <c r="BC22" i="60"/>
  <c r="BC23" i="60"/>
  <c r="BC24" i="60"/>
  <c r="BC26" i="60"/>
  <c r="BC27" i="60"/>
  <c r="BC31" i="60"/>
  <c r="BC32" i="60"/>
  <c r="BF38" i="60"/>
  <c r="BF45" i="60"/>
  <c r="BC54" i="60"/>
  <c r="BC55" i="60"/>
  <c r="BC56" i="60"/>
  <c r="BC70" i="60"/>
  <c r="BF75" i="60"/>
  <c r="BF76" i="60"/>
  <c r="BF22" i="60"/>
  <c r="BF24" i="60"/>
  <c r="BF26" i="60"/>
  <c r="BF58" i="60"/>
  <c r="BF68" i="60"/>
  <c r="BF61" i="60"/>
  <c r="BF73" i="60"/>
  <c r="BF40" i="60"/>
  <c r="BF47" i="60"/>
  <c r="BF77" i="60"/>
  <c r="BF25" i="60"/>
  <c r="BC39" i="60"/>
  <c r="BC50" i="60"/>
  <c r="BC66" i="60"/>
  <c r="BC75" i="60"/>
  <c r="BC78" i="60"/>
  <c r="BC12" i="60"/>
  <c r="BC20" i="60"/>
  <c r="BC25" i="60"/>
  <c r="BC46" i="60"/>
  <c r="BC53" i="60"/>
  <c r="BC57" i="60"/>
  <c r="BC60" i="60"/>
  <c r="BC63" i="60"/>
  <c r="BC73" i="60"/>
  <c r="BC33" i="60"/>
  <c r="BC41" i="60"/>
  <c r="BF46" i="60"/>
  <c r="BF53" i="60"/>
  <c r="BF57" i="60"/>
  <c r="BC58" i="60"/>
  <c r="BF60" i="60"/>
  <c r="BC61" i="60"/>
  <c r="BF63" i="60"/>
  <c r="BC68" i="60"/>
  <c r="BF72" i="60"/>
  <c r="BF32" i="60"/>
  <c r="BF39" i="60"/>
  <c r="BF41" i="60"/>
  <c r="BF43" i="60"/>
  <c r="BF66" i="60"/>
  <c r="BF71" i="60"/>
  <c r="BF34" i="60"/>
  <c r="BF23" i="60"/>
  <c r="BF28" i="60"/>
  <c r="F7" i="60"/>
  <c r="E6" i="60"/>
  <c r="E5" i="60"/>
  <c r="BF27" i="60"/>
  <c r="BF78" i="60"/>
  <c r="BF35" i="60"/>
  <c r="BF79" i="60"/>
  <c r="F8" i="60"/>
  <c r="E7" i="60"/>
  <c r="F9" i="60"/>
  <c r="E8" i="60"/>
  <c r="F10" i="60"/>
  <c r="E9" i="60"/>
  <c r="F11" i="60"/>
  <c r="E10" i="60"/>
  <c r="F12" i="60"/>
  <c r="E11" i="60"/>
  <c r="F13" i="60"/>
  <c r="E12" i="60"/>
  <c r="F14" i="60"/>
  <c r="E13" i="60"/>
  <c r="F15" i="60"/>
  <c r="E14" i="60"/>
  <c r="F16" i="60"/>
  <c r="E15" i="60"/>
  <c r="F17" i="60"/>
  <c r="E16" i="60"/>
  <c r="F18" i="60"/>
  <c r="E17" i="60"/>
  <c r="F19" i="60"/>
  <c r="E18" i="60"/>
  <c r="F20" i="60"/>
  <c r="E19" i="60"/>
  <c r="F21" i="60"/>
  <c r="E20" i="60"/>
  <c r="F22" i="60"/>
  <c r="E21" i="60"/>
  <c r="F23" i="60"/>
  <c r="E22" i="60"/>
  <c r="E23" i="60"/>
  <c r="F24" i="60"/>
  <c r="E24" i="60"/>
  <c r="F25" i="60"/>
  <c r="E25" i="60"/>
  <c r="F26" i="60"/>
  <c r="F27" i="60"/>
  <c r="E26" i="60"/>
  <c r="F28" i="60"/>
  <c r="E27" i="60"/>
  <c r="E28" i="60"/>
  <c r="F29" i="60"/>
  <c r="E29" i="60"/>
  <c r="F30" i="60"/>
  <c r="E30" i="60"/>
  <c r="F31" i="60"/>
  <c r="E31" i="60"/>
  <c r="F32" i="60"/>
  <c r="E32" i="60"/>
  <c r="F33" i="60"/>
  <c r="F34" i="60"/>
  <c r="E33" i="60"/>
  <c r="F35" i="60"/>
  <c r="E34" i="60"/>
  <c r="E35" i="60"/>
  <c r="F36" i="60"/>
  <c r="E36" i="60"/>
  <c r="F37" i="60"/>
  <c r="F38" i="60"/>
  <c r="E37" i="60"/>
  <c r="E38" i="60"/>
  <c r="F39" i="60"/>
  <c r="F40" i="60"/>
  <c r="E39" i="60"/>
  <c r="E40" i="60"/>
  <c r="F41" i="60"/>
  <c r="E41" i="60"/>
  <c r="F42" i="60"/>
  <c r="F43" i="60"/>
  <c r="E42" i="60"/>
  <c r="F44" i="60"/>
  <c r="E43" i="60"/>
  <c r="F45" i="60"/>
  <c r="E44" i="60"/>
  <c r="F46" i="60"/>
  <c r="E45" i="60"/>
  <c r="E46" i="60"/>
  <c r="F47" i="60"/>
  <c r="E47" i="60"/>
  <c r="F48" i="60"/>
  <c r="F49" i="60"/>
  <c r="E48" i="60"/>
  <c r="F50" i="60"/>
  <c r="E49" i="60"/>
  <c r="F51" i="60"/>
  <c r="E50" i="60"/>
  <c r="F52" i="60"/>
  <c r="E51" i="60"/>
  <c r="F53" i="60"/>
  <c r="E52" i="60"/>
  <c r="F54" i="60"/>
  <c r="E53" i="60"/>
  <c r="F55" i="60"/>
  <c r="E54" i="60"/>
  <c r="F56" i="60"/>
  <c r="E55" i="60"/>
  <c r="E56" i="60"/>
  <c r="F57" i="60"/>
  <c r="E57" i="60"/>
  <c r="F58" i="60"/>
  <c r="F59" i="60"/>
  <c r="E58" i="60"/>
  <c r="E59" i="60"/>
  <c r="F60" i="60"/>
  <c r="E60" i="60"/>
  <c r="F61" i="60"/>
  <c r="F62" i="60"/>
  <c r="E61" i="60"/>
  <c r="F63" i="60"/>
  <c r="E62" i="60"/>
  <c r="E63" i="60"/>
  <c r="F64" i="60"/>
  <c r="E64" i="60"/>
  <c r="F65" i="60"/>
  <c r="F66" i="60"/>
  <c r="E65" i="60"/>
  <c r="F67" i="60"/>
  <c r="E66" i="60"/>
  <c r="E67" i="60"/>
  <c r="F68" i="60"/>
  <c r="E68" i="60"/>
  <c r="F69" i="60"/>
  <c r="F70" i="60"/>
  <c r="E69" i="60"/>
  <c r="F71" i="60"/>
  <c r="E70" i="60"/>
  <c r="E71" i="60"/>
  <c r="F72" i="60"/>
  <c r="E72" i="60"/>
  <c r="F73" i="60"/>
  <c r="F74" i="60"/>
  <c r="E73" i="60"/>
  <c r="F75" i="60"/>
  <c r="E74" i="60"/>
  <c r="E75" i="60"/>
  <c r="F76" i="60"/>
  <c r="E76" i="60"/>
  <c r="F77" i="60"/>
  <c r="F78" i="60"/>
  <c r="E77" i="60"/>
  <c r="F79" i="60"/>
  <c r="E78" i="60"/>
  <c r="E79" i="60"/>
</calcChain>
</file>

<file path=xl/comments1.xml><?xml version="1.0" encoding="utf-8"?>
<comments xmlns="http://schemas.openxmlformats.org/spreadsheetml/2006/main">
  <authors>
    <author>Elsa Montagnon</author>
  </authors>
  <commentList>
    <comment ref="AE6" authorId="0" shapeId="0">
      <text>
        <r>
          <rPr>
            <b/>
            <sz val="9"/>
            <color indexed="81"/>
            <rFont val="Tahoma"/>
            <family val="2"/>
          </rPr>
          <t>Elsa Montagnon:</t>
        </r>
        <r>
          <rPr>
            <sz val="9"/>
            <color indexed="81"/>
            <rFont val="Tahoma"/>
            <family val="2"/>
          </rPr>
          <t xml:space="preserve">
Start at AOS+1hr
</t>
        </r>
      </text>
    </comment>
    <comment ref="AD7" authorId="0" shapeId="0">
      <text>
        <r>
          <rPr>
            <b/>
            <sz val="9"/>
            <color indexed="81"/>
            <rFont val="Tahoma"/>
            <family val="2"/>
          </rPr>
          <t>Elsa Montagnon:</t>
        </r>
        <r>
          <rPr>
            <sz val="9"/>
            <color indexed="81"/>
            <rFont val="Tahoma"/>
            <family val="2"/>
          </rPr>
          <t xml:space="preserve">
Including pass sheet update / approval by EM</t>
        </r>
      </text>
    </comment>
    <comment ref="AA8" authorId="0" shapeId="0">
      <text>
        <r>
          <rPr>
            <b/>
            <sz val="9"/>
            <color indexed="81"/>
            <rFont val="Tahoma"/>
            <family val="2"/>
          </rPr>
          <t>Elsa Montagnon:</t>
        </r>
        <r>
          <rPr>
            <sz val="9"/>
            <color indexed="81"/>
            <rFont val="Tahoma"/>
            <family val="2"/>
          </rPr>
          <t xml:space="preserve">
Upcoming pass sheet preparation, to be approved by EM, discuss when to phase in EVFM file</t>
        </r>
      </text>
    </comment>
    <comment ref="AB8" authorId="0" shapeId="0">
      <text>
        <r>
          <rPr>
            <b/>
            <sz val="9"/>
            <color indexed="81"/>
            <rFont val="Tahoma"/>
            <family val="2"/>
          </rPr>
          <t>Elsa Montagnon:</t>
        </r>
        <r>
          <rPr>
            <sz val="9"/>
            <color indexed="81"/>
            <rFont val="Tahoma"/>
            <family val="2"/>
          </rPr>
          <t xml:space="preserve">
Upcoming pass sheet preparation, to be approved by EM, discuss when to phase in EVFM file</t>
        </r>
      </text>
    </comment>
    <comment ref="A10" authorId="0" shapeId="0">
      <text>
        <r>
          <rPr>
            <b/>
            <sz val="9"/>
            <color indexed="81"/>
            <rFont val="Tahoma"/>
            <family val="2"/>
          </rPr>
          <t>Elsa Montagnon:</t>
        </r>
        <r>
          <rPr>
            <sz val="9"/>
            <color indexed="81"/>
            <rFont val="Tahoma"/>
            <family val="2"/>
          </rPr>
          <t xml:space="preserve">
!!! End summer time !!!</t>
        </r>
      </text>
    </comment>
    <comment ref="AA15" authorId="0" shapeId="0">
      <text>
        <r>
          <rPr>
            <b/>
            <sz val="9"/>
            <color indexed="81"/>
            <rFont val="Tahoma"/>
            <family val="2"/>
          </rPr>
          <t>Elsa Montagnon:</t>
        </r>
        <r>
          <rPr>
            <sz val="9"/>
            <color indexed="81"/>
            <rFont val="Tahoma"/>
            <family val="2"/>
          </rPr>
          <t xml:space="preserve">
Planning to be approved by CS</t>
        </r>
      </text>
    </comment>
    <comment ref="AC18" authorId="0" shapeId="0">
      <text>
        <r>
          <rPr>
            <b/>
            <sz val="9"/>
            <color indexed="81"/>
            <rFont val="Tahoma"/>
            <family val="2"/>
          </rPr>
          <t>Elsa Montagnon:</t>
        </r>
        <r>
          <rPr>
            <sz val="9"/>
            <color indexed="81"/>
            <rFont val="Tahoma"/>
            <family val="2"/>
          </rPr>
          <t xml:space="preserve">
Start at AOS+2hr
</t>
        </r>
      </text>
    </comment>
    <comment ref="AA20" authorId="0" shapeId="0">
      <text>
        <r>
          <rPr>
            <b/>
            <sz val="9"/>
            <color indexed="81"/>
            <rFont val="Tahoma"/>
            <family val="2"/>
          </rPr>
          <t>Elsa Montagnon:</t>
        </r>
        <r>
          <rPr>
            <sz val="9"/>
            <color indexed="81"/>
            <rFont val="Tahoma"/>
            <family val="2"/>
          </rPr>
          <t xml:space="preserve">
Start at AOS+1hr</t>
        </r>
      </text>
    </comment>
    <comment ref="AE26" authorId="0" shapeId="0">
      <text>
        <r>
          <rPr>
            <b/>
            <sz val="9"/>
            <color indexed="81"/>
            <rFont val="Tahoma"/>
            <family val="2"/>
          </rPr>
          <t>Elsa Montagnon:</t>
        </r>
        <r>
          <rPr>
            <sz val="9"/>
            <color indexed="81"/>
            <rFont val="Tahoma"/>
            <family val="2"/>
          </rPr>
          <t xml:space="preserve">
only for MERTIS activity</t>
        </r>
      </text>
    </comment>
    <comment ref="AA28" authorId="0" shapeId="0">
      <text>
        <r>
          <rPr>
            <b/>
            <sz val="9"/>
            <color indexed="81"/>
            <rFont val="Tahoma"/>
            <family val="2"/>
          </rPr>
          <t>Elsa Montagnon:</t>
        </r>
        <r>
          <rPr>
            <sz val="9"/>
            <color indexed="81"/>
            <rFont val="Tahoma"/>
            <family val="2"/>
          </rPr>
          <t xml:space="preserve">
Planning to be approved by EM</t>
        </r>
      </text>
    </comment>
    <comment ref="AA36" authorId="0" shapeId="0">
      <text>
        <r>
          <rPr>
            <b/>
            <sz val="9"/>
            <color indexed="81"/>
            <rFont val="Tahoma"/>
            <family val="2"/>
          </rPr>
          <t>Elsa Montagnon:</t>
        </r>
        <r>
          <rPr>
            <sz val="9"/>
            <color indexed="81"/>
            <rFont val="Tahoma"/>
            <family val="2"/>
          </rPr>
          <t xml:space="preserve">
Planning to be approved by CS</t>
        </r>
      </text>
    </comment>
    <comment ref="AD41" authorId="0" shapeId="0">
      <text>
        <r>
          <rPr>
            <b/>
            <sz val="9"/>
            <color indexed="81"/>
            <rFont val="Tahoma"/>
            <family val="2"/>
          </rPr>
          <t>Elsa Montagnon:</t>
        </r>
        <r>
          <rPr>
            <sz val="9"/>
            <color indexed="81"/>
            <rFont val="Tahoma"/>
            <family val="2"/>
          </rPr>
          <t xml:space="preserve">
Only for MIXS activities</t>
        </r>
      </text>
    </comment>
    <comment ref="V42" authorId="0" shapeId="0">
      <text>
        <r>
          <rPr>
            <b/>
            <sz val="9"/>
            <color indexed="81"/>
            <rFont val="Tahoma"/>
            <family val="2"/>
          </rPr>
          <t>Elsa Montagnon:</t>
        </r>
        <r>
          <rPr>
            <sz val="9"/>
            <color indexed="81"/>
            <rFont val="Tahoma"/>
            <family val="2"/>
          </rPr>
          <t xml:space="preserve">
OM support requested</t>
        </r>
      </text>
    </comment>
    <comment ref="Y42" authorId="0" shapeId="0">
      <text>
        <r>
          <rPr>
            <b/>
            <sz val="9"/>
            <color indexed="81"/>
            <rFont val="Tahoma"/>
            <family val="2"/>
          </rPr>
          <t>Elsa Montagnon:</t>
        </r>
        <r>
          <rPr>
            <sz val="9"/>
            <color indexed="81"/>
            <rFont val="Tahoma"/>
            <family val="2"/>
          </rPr>
          <t xml:space="preserve">
For LGA beacon test</t>
        </r>
      </text>
    </comment>
    <comment ref="AI42" authorId="0" shapeId="0">
      <text>
        <r>
          <rPr>
            <b/>
            <sz val="9"/>
            <color indexed="81"/>
            <rFont val="Tahoma"/>
            <family val="2"/>
          </rPr>
          <t>Elsa Montagnon:</t>
        </r>
        <r>
          <rPr>
            <sz val="9"/>
            <color indexed="81"/>
            <rFont val="Tahoma"/>
            <family val="2"/>
          </rPr>
          <t xml:space="preserve">
After launch, discuss with FD possibility to phase in this delivery on Monday. 
</t>
        </r>
      </text>
    </comment>
    <comment ref="AA43" authorId="0" shapeId="0">
      <text>
        <r>
          <rPr>
            <b/>
            <sz val="9"/>
            <color indexed="81"/>
            <rFont val="Tahoma"/>
            <family val="2"/>
          </rPr>
          <t>Elsa Montagnon:</t>
        </r>
        <r>
          <rPr>
            <sz val="9"/>
            <color indexed="81"/>
            <rFont val="Tahoma"/>
            <family val="2"/>
          </rPr>
          <t xml:space="preserve">
Planning to be approved by EM</t>
        </r>
      </text>
    </comment>
    <comment ref="AC44" authorId="0" shapeId="0">
      <text>
        <r>
          <rPr>
            <b/>
            <sz val="9"/>
            <color indexed="81"/>
            <rFont val="Tahoma"/>
            <family val="2"/>
          </rPr>
          <t>Elsa Montagnon:</t>
        </r>
        <r>
          <rPr>
            <sz val="9"/>
            <color indexed="81"/>
            <rFont val="Tahoma"/>
            <family val="2"/>
          </rPr>
          <t xml:space="preserve">
At AOS +1hr</t>
        </r>
      </text>
    </comment>
    <comment ref="AD44" authorId="0" shapeId="0">
      <text>
        <r>
          <rPr>
            <b/>
            <sz val="9"/>
            <color indexed="81"/>
            <rFont val="Tahoma"/>
            <family val="2"/>
          </rPr>
          <t>Elsa Montagnon:</t>
        </r>
        <r>
          <rPr>
            <sz val="9"/>
            <color indexed="81"/>
            <rFont val="Tahoma"/>
            <family val="2"/>
          </rPr>
          <t xml:space="preserve">
Only for MIXS activities</t>
        </r>
      </text>
    </comment>
    <comment ref="V45" authorId="0" shapeId="0">
      <text>
        <r>
          <rPr>
            <b/>
            <sz val="9"/>
            <color indexed="81"/>
            <rFont val="Tahoma"/>
            <family val="2"/>
          </rPr>
          <t>Elsa Montagnon:</t>
        </r>
        <r>
          <rPr>
            <sz val="9"/>
            <color indexed="81"/>
            <rFont val="Tahoma"/>
            <family val="2"/>
          </rPr>
          <t xml:space="preserve">
Double stack day !!</t>
        </r>
      </text>
    </comment>
    <comment ref="AB51" authorId="0" shapeId="0">
      <text>
        <r>
          <rPr>
            <b/>
            <sz val="9"/>
            <color indexed="81"/>
            <rFont val="Tahoma"/>
            <family val="2"/>
          </rPr>
          <t>Elsa Montagnon:</t>
        </r>
        <r>
          <rPr>
            <sz val="9"/>
            <color indexed="81"/>
            <rFont val="Tahoma"/>
            <family val="2"/>
          </rPr>
          <t xml:space="preserve">
Start at AOS+1hr</t>
        </r>
      </text>
    </comment>
    <comment ref="V52" authorId="0" shapeId="0">
      <text>
        <r>
          <rPr>
            <b/>
            <sz val="9"/>
            <color indexed="81"/>
            <rFont val="Tahoma"/>
            <family val="2"/>
          </rPr>
          <t>Elsa Montagnon:</t>
        </r>
        <r>
          <rPr>
            <sz val="9"/>
            <color indexed="81"/>
            <rFont val="Tahoma"/>
            <family val="2"/>
          </rPr>
          <t xml:space="preserve">
OM support requested
</t>
        </r>
      </text>
    </comment>
    <comment ref="V53" authorId="0" shapeId="0">
      <text>
        <r>
          <rPr>
            <b/>
            <sz val="9"/>
            <color indexed="81"/>
            <rFont val="Tahoma"/>
            <family val="2"/>
          </rPr>
          <t>Elsa Montagnon:</t>
        </r>
        <r>
          <rPr>
            <sz val="9"/>
            <color indexed="81"/>
            <rFont val="Tahoma"/>
            <family val="2"/>
          </rPr>
          <t xml:space="preserve">
OM support requested</t>
        </r>
      </text>
    </comment>
    <comment ref="AA54" authorId="0" shapeId="0">
      <text>
        <r>
          <rPr>
            <b/>
            <sz val="9"/>
            <color indexed="81"/>
            <rFont val="Tahoma"/>
            <family val="2"/>
          </rPr>
          <t>Elsa Montagnon:</t>
        </r>
        <r>
          <rPr>
            <sz val="9"/>
            <color indexed="81"/>
            <rFont val="Tahoma"/>
            <family val="2"/>
          </rPr>
          <t xml:space="preserve">
Planning to be approved by EM - planning cycle for EPCM1 TBD</t>
        </r>
      </text>
    </comment>
    <comment ref="AB55" authorId="0" shapeId="0">
      <text>
        <r>
          <rPr>
            <b/>
            <sz val="9"/>
            <color indexed="81"/>
            <rFont val="Tahoma"/>
            <family val="2"/>
          </rPr>
          <t>Elsa Montagnon:</t>
        </r>
        <r>
          <rPr>
            <sz val="9"/>
            <color indexed="81"/>
            <rFont val="Tahoma"/>
            <family val="2"/>
          </rPr>
          <t xml:space="preserve">
Start at AOS +2hr</t>
        </r>
      </text>
    </comment>
  </commentList>
</comments>
</file>

<file path=xl/sharedStrings.xml><?xml version="1.0" encoding="utf-8"?>
<sst xmlns="http://schemas.openxmlformats.org/spreadsheetml/2006/main" count="1474" uniqueCount="567">
  <si>
    <t>Date</t>
  </si>
  <si>
    <t>X</t>
  </si>
  <si>
    <t>DOY</t>
  </si>
  <si>
    <t xml:space="preserve">Earth    </t>
  </si>
  <si>
    <t xml:space="preserve">Venus 1  </t>
  </si>
  <si>
    <t xml:space="preserve">Venus 2  </t>
  </si>
  <si>
    <t>Mercury 1</t>
  </si>
  <si>
    <t>Mercury 2</t>
  </si>
  <si>
    <t>Mercury 3</t>
  </si>
  <si>
    <t>Mercury 4</t>
  </si>
  <si>
    <t>Planet</t>
  </si>
  <si>
    <t>HGA</t>
  </si>
  <si>
    <t>MGA</t>
  </si>
  <si>
    <t>HGA-X/Cebr./Turbo1/4</t>
  </si>
  <si>
    <t>MGA/Cebr./Turbo1/4</t>
  </si>
  <si>
    <t>HGA-Ka/Cebr./Turbo1/4</t>
  </si>
  <si>
    <t>Bitrate [bps]</t>
  </si>
  <si>
    <t>Bitrate [kbps]</t>
  </si>
  <si>
    <t>r_e [AU]</t>
  </si>
  <si>
    <t>Duration
[sec]</t>
  </si>
  <si>
    <t>Duration
[h]</t>
  </si>
  <si>
    <t>Dump 
Time [h]</t>
  </si>
  <si>
    <t>Antenna</t>
  </si>
  <si>
    <t>Mercury 5</t>
  </si>
  <si>
    <t>Bitrate</t>
  </si>
  <si>
    <t>[MJD2000]</t>
  </si>
  <si>
    <t>NECP day</t>
  </si>
  <si>
    <t>|r| in [AU]</t>
  </si>
  <si>
    <t>|r_e| in [AU]</t>
  </si>
  <si>
    <t>SESC</t>
  </si>
  <si>
    <t>SSCE</t>
  </si>
  <si>
    <t>X LGA</t>
  </si>
  <si>
    <t>X MGA</t>
  </si>
  <si>
    <t>X HGA</t>
  </si>
  <si>
    <t>BR [kbps]</t>
  </si>
  <si>
    <t>AOCS</t>
  </si>
  <si>
    <t>TTC</t>
  </si>
  <si>
    <t>SEPS</t>
  </si>
  <si>
    <t>Activities during pass</t>
  </si>
  <si>
    <t>Activities outside pass</t>
  </si>
  <si>
    <t>Geometrical info</t>
  </si>
  <si>
    <t>MMO</t>
  </si>
  <si>
    <t>MAG</t>
  </si>
  <si>
    <t>MIXS</t>
  </si>
  <si>
    <t>SRN</t>
  </si>
  <si>
    <t>PHE</t>
  </si>
  <si>
    <t>ISA</t>
  </si>
  <si>
    <t>MGNS</t>
  </si>
  <si>
    <t>SIXS</t>
  </si>
  <si>
    <t>ID / Activity</t>
  </si>
  <si>
    <t>Unit</t>
  </si>
  <si>
    <t>Start of Thrust Arc 1</t>
  </si>
  <si>
    <t>Parallel PL ops</t>
  </si>
  <si>
    <t>Data Volume</t>
  </si>
  <si>
    <t>BELA</t>
  </si>
  <si>
    <t>MERTIS</t>
  </si>
  <si>
    <t>PHEBUS</t>
  </si>
  <si>
    <t>SERENA</t>
  </si>
  <si>
    <t>FD</t>
  </si>
  <si>
    <t>OWLT [sec]</t>
  </si>
  <si>
    <t>SESC [deg]</t>
  </si>
  <si>
    <t>SSCE [deg]</t>
  </si>
  <si>
    <t>Swing-by Dates</t>
  </si>
  <si>
    <t>VC0 [Gbit]</t>
  </si>
  <si>
    <t>VC1 [Gbit]</t>
  </si>
  <si>
    <t>Pass DV
[Gbit]</t>
  </si>
  <si>
    <t>Comments</t>
  </si>
  <si>
    <t>KAT</t>
  </si>
  <si>
    <t>Dump DV [Gbit]</t>
  </si>
  <si>
    <t>Malague (MLG)</t>
  </si>
  <si>
    <t>CPS</t>
  </si>
  <si>
    <t>Pass
Time [h]</t>
  </si>
  <si>
    <t>S23 High power discharges operation</t>
  </si>
  <si>
    <t>S24 Single thruster firings</t>
  </si>
  <si>
    <t>S25 Dual thruster firings</t>
  </si>
  <si>
    <t>P08 ISA Performance Test: KAT</t>
  </si>
  <si>
    <t>P09 ISA Performance Test - Thermal Characterisation</t>
  </si>
  <si>
    <t>P27 KAT commissioning</t>
  </si>
  <si>
    <t>P31 PHE High voltage switch-on</t>
  </si>
  <si>
    <t>M18 MPPE MSA com. (HV)</t>
  </si>
  <si>
    <t>M19 MPPE ENA com. (HV)</t>
  </si>
  <si>
    <t>M20 MPPE HEP com. (HV)</t>
  </si>
  <si>
    <t>Attitude profile</t>
  </si>
  <si>
    <t>Specific</t>
  </si>
  <si>
    <t>S19 HPRS and feed system init - purging</t>
  </si>
  <si>
    <t>AOCS
BERM</t>
  </si>
  <si>
    <t>MAG
TTC</t>
  </si>
  <si>
    <t>7.00
1.00</t>
  </si>
  <si>
    <t>PHE
AOCS</t>
  </si>
  <si>
    <t>X
X</t>
  </si>
  <si>
    <t>LGA+X/
MGA/ HGA</t>
  </si>
  <si>
    <t>S24 Single thruster firings
S34 Thermal Characterisation</t>
  </si>
  <si>
    <t>9.00
(9.00)</t>
  </si>
  <si>
    <t>S10 HGA pattern calibration: slew+WOL</t>
  </si>
  <si>
    <t>1h extra margin for MMO data loss
M14 MSASI commissioning (HV)
M19 MPPE ENA com. (HV)</t>
  </si>
  <si>
    <t>1h extra margin for MMO data loss
M19 MPPE ENA com. (HV)</t>
  </si>
  <si>
    <t>1.00
8.00</t>
  </si>
  <si>
    <t>1h extra margin for MMO data loss
M15 MPPE MEA1 com. (HV)</t>
  </si>
  <si>
    <t>1h extra margin for MMO data loss
M16 MPPE MEA2 com. (HV)</t>
  </si>
  <si>
    <t>1h extra margin for MMO data loss
M17 MPPE MIA com. (HV)</t>
  </si>
  <si>
    <t>1h extra margin for MMO data loss
M18 MPPE MSA com. (HV)</t>
  </si>
  <si>
    <t>1h extra margin for MMO data loss
M20 MPPE HEP com. (HV)</t>
  </si>
  <si>
    <t>30m extra margin for AOS activities
S10 HGA pattern calibration</t>
  </si>
  <si>
    <t>M05 COM-TWTA commissioning
M06 COM-Other commissioning</t>
  </si>
  <si>
    <t>5.00
2.00
2.66</t>
  </si>
  <si>
    <t>1h extra margin for MMO data loss
M14 MSASI commissioning (HV)</t>
  </si>
  <si>
    <t>0.00
7.10</t>
  </si>
  <si>
    <t>1.00
5.20
2.33</t>
  </si>
  <si>
    <t>1.00
8.26</t>
  </si>
  <si>
    <t>1.00
7.20</t>
  </si>
  <si>
    <t>1.00
8.33</t>
  </si>
  <si>
    <t>1h extra margin for MMO data loss
M17 MPPE MIA com. (HV)
M20 MPPE HEP com. (HV)</t>
  </si>
  <si>
    <t>1.00
3.20
3.20</t>
  </si>
  <si>
    <t>1.00
7.70</t>
  </si>
  <si>
    <t>1.00
7.42</t>
  </si>
  <si>
    <t>1.00
8.70</t>
  </si>
  <si>
    <t>0.30
0.10
0.10</t>
  </si>
  <si>
    <t>MMO spare pass
MDP OFF
MMO to dormant mode
S37 Spacecraft preparation for MMO high voltage test - undo</t>
  </si>
  <si>
    <t>1.00
0.10
0.10
1.00
2.00
0.50
3.75</t>
  </si>
  <si>
    <t>1h extra margin for MMO data loss
S37 Spacecraft preparation for MMO high voltage test
MMO to Cruise standby mode
M31 Preparation for MMO mission commissioning
M05 COM-TWTA commissioning
MDP ON
M14 MSASI commissioning (HV)</t>
  </si>
  <si>
    <t>S11 MGA pattern calibration: slew+WOL</t>
  </si>
  <si>
    <t>30m extra margin for AOS activities
S11 MGA pattern calibration</t>
  </si>
  <si>
    <t>4.00
3.00</t>
  </si>
  <si>
    <t>P31 PHE High voltage switch-on
S03 STR Sky Survey - swap STR</t>
  </si>
  <si>
    <t>PS ID</t>
  </si>
  <si>
    <t>PS size [Gbit]</t>
  </si>
  <si>
    <t>Contents</t>
  </si>
  <si>
    <t>Max DV per day</t>
  </si>
  <si>
    <t>800 Mbit</t>
  </si>
  <si>
    <t>PI input for performance test;
Parallel PL ON (1542.4 bps) = 127 Mbit per day</t>
  </si>
  <si>
    <t>3 Gbit</t>
  </si>
  <si>
    <t>PI input for 6 hours of BELA commissioning</t>
  </si>
  <si>
    <t>MPO-MAG</t>
  </si>
  <si>
    <t>105 Mbit</t>
  </si>
  <si>
    <t>9.7 Gbit</t>
  </si>
  <si>
    <t>Detailed analysis based on commissioning activites</t>
  </si>
  <si>
    <t>287 Mbit</t>
  </si>
  <si>
    <t>Data generation rate every 20 sec for 8 hours at 3.4 kbps = 95.6 Mbit
Parallel PL ON (3.4 kbps) = 287 Mbit per day</t>
  </si>
  <si>
    <t>717 Mbit</t>
  </si>
  <si>
    <t>8700 bps avg rate for 8 hours = 239 Mbit
Parallel PL ON (8700 bps) = 717 Mbit per day</t>
  </si>
  <si>
    <t>5.6 Gbit</t>
  </si>
  <si>
    <t>PI input for 4 x 40 min observations on last PHEBUS day</t>
  </si>
  <si>
    <t>1.2 Gbit PICAM</t>
  </si>
  <si>
    <t>PI input 3.6 Gbit for 3 days
Others are TBD</t>
  </si>
  <si>
    <t>SIMBIO HRIC</t>
  </si>
  <si>
    <t>7.1 Gbit</t>
  </si>
  <si>
    <t>Estimate of total data volume for HRIC channel performance test</t>
  </si>
  <si>
    <t>SIMBIO VIHI</t>
  </si>
  <si>
    <t>Estimate of total data volume for VIHI channel performance test</t>
  </si>
  <si>
    <t>SIMBIO STC</t>
  </si>
  <si>
    <t>12.5 Gbit</t>
  </si>
  <si>
    <t>Estimate of total data volume, including Orb simulation and STC channel performance test</t>
  </si>
  <si>
    <t>44 Mbit</t>
  </si>
  <si>
    <t>543 bps for 24 hours = 44 Mbit per day
Parallel PL ON (543 bps) = 44 Mbit per day</t>
  </si>
  <si>
    <t>BERM</t>
  </si>
  <si>
    <t>very little science data, not calculated</t>
  </si>
  <si>
    <t>MORE</t>
  </si>
  <si>
    <t>very little HK data, not calculated</t>
  </si>
  <si>
    <t>675 Mbit</t>
  </si>
  <si>
    <t>8 kbps fixed rate for 24h = 675 Mbit</t>
  </si>
  <si>
    <t>PL Aux</t>
  </si>
  <si>
    <t>225 Mbit</t>
  </si>
  <si>
    <t>2739 bps ISA for 24h = 225 Mbit
528 bps MORE for 10 hours = 18 Mbit</t>
  </si>
  <si>
    <t>Ka-Band</t>
  </si>
  <si>
    <t>24 Mbit</t>
  </si>
  <si>
    <t>MGNS Data generation rate every 20 sec for 2 hours at 3.4 kbps = 24 Mbit</t>
  </si>
  <si>
    <t>5.00
0.10</t>
  </si>
  <si>
    <t>MPO-MAG around boom deployment: 49.6 bps (1Hz) for max 24 hours before, 12704 bps (128Hz) for 2 hours, 49.6 bps (1Hz) for 24 hours; Parallel PL ON (49.6 bps) = 4.1 Mbit per day</t>
  </si>
  <si>
    <t>0.01
0.09
0.01</t>
  </si>
  <si>
    <t xml:space="preserve">0.01
</t>
  </si>
  <si>
    <t xml:space="preserve">
0.01</t>
  </si>
  <si>
    <t>II ops DV
[Gbit]</t>
  </si>
  <si>
    <t>Science ops DV
[Gbit]</t>
  </si>
  <si>
    <t>SUM Science DV [Gbit]</t>
  </si>
  <si>
    <t>0.06
0.01</t>
  </si>
  <si>
    <t>Science DV
[Gbit]</t>
  </si>
  <si>
    <t>TC uplink</t>
  </si>
  <si>
    <t>S03 STR Sky Survey - STR2</t>
  </si>
  <si>
    <t>P40 SRN STROFIO Cathode 1A activation</t>
  </si>
  <si>
    <t>P40 SRN STROFIO Cathode 2A activation</t>
  </si>
  <si>
    <t>G/S</t>
  </si>
  <si>
    <t>MLG</t>
  </si>
  <si>
    <t>Ground Station</t>
  </si>
  <si>
    <t>Cebreros (CEB)</t>
  </si>
  <si>
    <t>CEB</t>
  </si>
  <si>
    <t>Dump Duration
[h]</t>
  </si>
  <si>
    <t>P38 SRN PICAM MCP/TIMPO
P40 SRN STROFIO Cathode 1B activation (in parallel to PICAM)</t>
  </si>
  <si>
    <t>XXX</t>
  </si>
  <si>
    <t>0.00
XXX</t>
  </si>
  <si>
    <t xml:space="preserve">1.20
XXX
</t>
  </si>
  <si>
    <t>y-Sun&amp;XGA</t>
  </si>
  <si>
    <t>Flip-A</t>
  </si>
  <si>
    <t>Specific (TBC)</t>
  </si>
  <si>
    <t>Specific (Slew)
y-Sun&amp;XGA</t>
  </si>
  <si>
    <t>Flip-B</t>
  </si>
  <si>
    <t>y-Sun</t>
  </si>
  <si>
    <t>Flip-B
Specific (Slew)</t>
  </si>
  <si>
    <t>Product deadline</t>
  </si>
  <si>
    <t>Power
DMS
MAG</t>
  </si>
  <si>
    <t>AOCS
MAG</t>
  </si>
  <si>
    <t>0.50
5.70</t>
  </si>
  <si>
    <t>S03 STR Sky Survey - STR1</t>
  </si>
  <si>
    <t>S03 STR Sky Survey - STR3</t>
  </si>
  <si>
    <t>0.50
5.50</t>
  </si>
  <si>
    <t>CPS
AOCS</t>
  </si>
  <si>
    <t>4.40
4.00</t>
  </si>
  <si>
    <t>SRN
SIXS</t>
  </si>
  <si>
    <t>P40 SRN STROFIO Cathode 1B activation
WOL
P49 SIXS Sun Observation</t>
  </si>
  <si>
    <t>0.50
3.80</t>
  </si>
  <si>
    <t>0.50
1.75</t>
  </si>
  <si>
    <t>+ update slot 10 days afterwards</t>
  </si>
  <si>
    <t xml:space="preserve">
S28 DST RF power optimization</t>
  </si>
  <si>
    <t>S28 DST RF power optimization (backup)</t>
  </si>
  <si>
    <t>(9.00)</t>
  </si>
  <si>
    <t>P38 SRN PICAM MCP/TIMPO - slew</t>
  </si>
  <si>
    <t>P38 SRN PICAM MCP/TIMPO - slew
P40 SRN STROFIO Cathode 1B conversion
WOL
P40 SRN STROFIO Cathode 1B activation</t>
  </si>
  <si>
    <t>3.15
5.00
0.50
4.00</t>
  </si>
  <si>
    <t>SEPS
MRT</t>
  </si>
  <si>
    <t>MIXS
ISA</t>
  </si>
  <si>
    <t>MIXS
SRN</t>
  </si>
  <si>
    <t xml:space="preserve">X
</t>
  </si>
  <si>
    <t>MAG
BERM</t>
  </si>
  <si>
    <t>MMO
SEPS</t>
  </si>
  <si>
    <t>Start
Time</t>
  </si>
  <si>
    <t xml:space="preserve">
0.42</t>
  </si>
  <si>
    <t xml:space="preserve">
0.25</t>
  </si>
  <si>
    <t>0.00
0.66
0.25
0.25</t>
  </si>
  <si>
    <t>MRT</t>
  </si>
  <si>
    <t>SIM</t>
  </si>
  <si>
    <t>1.00
0.31
0.25
0.25
4.84</t>
  </si>
  <si>
    <t>2.50
10.00</t>
  </si>
  <si>
    <t>SEPS
MGNS</t>
  </si>
  <si>
    <t>AOS10
[hh:mm:ss]</t>
  </si>
  <si>
    <t>LOS10
[hh:mm:ss]</t>
  </si>
  <si>
    <t>Pass Time [hh:mm:ss]</t>
  </si>
  <si>
    <t>Distance</t>
  </si>
  <si>
    <t>RangeRate</t>
  </si>
  <si>
    <t>SCDeclination</t>
  </si>
  <si>
    <t>SCHourAngle</t>
  </si>
  <si>
    <t>MMO
ISA
BELA</t>
  </si>
  <si>
    <t>P31 PHE High voltage switch-on
P32 PHE Nominal Checkout</t>
  </si>
  <si>
    <t>AOS10+1h</t>
  </si>
  <si>
    <t>P19 MIXS/SIXS DPU Checkout
P20 MIXS-T functional checkout
P03 ISA Health Check</t>
  </si>
  <si>
    <t>1.00
2.00
(3.00)
6.00</t>
  </si>
  <si>
    <t>AOS10+1h
AOS10+2h
AOS10+4h</t>
  </si>
  <si>
    <t xml:space="preserve">
0.03
0.03</t>
  </si>
  <si>
    <t>SIM
MIXS</t>
  </si>
  <si>
    <t>8.70
(10.00)</t>
  </si>
  <si>
    <t>2.00
0.50
6.00</t>
  </si>
  <si>
    <t>P40 STROFIO MCP Commissioning</t>
  </si>
  <si>
    <t>P40 SRN STROFIO Cathode 1A conversion
P40 SRN STROFIO Cathode 2A conversion</t>
  </si>
  <si>
    <t>5.00
5.00</t>
  </si>
  <si>
    <t>CPS
PHE</t>
  </si>
  <si>
    <t xml:space="preserve">
0.01</t>
  </si>
  <si>
    <t>AOS10
AOS10+1h</t>
  </si>
  <si>
    <t>AOS10+1h
AOS10+5h</t>
  </si>
  <si>
    <t>S04 STR alignment calibration (incl. slews and WOL)</t>
  </si>
  <si>
    <t>Start Time
 (italic = MTL)</t>
  </si>
  <si>
    <t xml:space="preserve">14.00
</t>
  </si>
  <si>
    <t>P42 HRIC commissioning - performance test</t>
  </si>
  <si>
    <t>(14.00)</t>
  </si>
  <si>
    <t>P05 ISA self calibration 2
P07 ISA HGA large movement test</t>
  </si>
  <si>
    <t>P03 ISA Health Check: Thermalisation</t>
  </si>
  <si>
    <t>P20 MIXS-T functional checkout</t>
  </si>
  <si>
    <t>P21 MIXS-C Functional checkout</t>
  </si>
  <si>
    <t>P22 MIXS Detector checkout</t>
  </si>
  <si>
    <t>7.00</t>
  </si>
  <si>
    <t>M14 MSASI commissioning (LV)</t>
  </si>
  <si>
    <t>P16 MERTIS Functional test: warm-up</t>
  </si>
  <si>
    <t>(14.00)
2.70</t>
  </si>
  <si>
    <t>S22 Cathode and Neutraliser Outgassing</t>
  </si>
  <si>
    <t>S22 Cathode and Neutraliser Outgassing
M04 TCS commissioning</t>
  </si>
  <si>
    <t>P13 MAG after deployment</t>
  </si>
  <si>
    <t>AOS10-3.25h</t>
  </si>
  <si>
    <t>S13 MTM Transverse Test Manoeuvre (WOL and large slew before pass)</t>
  </si>
  <si>
    <t>(5.00)
9.00</t>
  </si>
  <si>
    <t>S18 Check of FCU relays</t>
  </si>
  <si>
    <t xml:space="preserve">AOS10+1h
</t>
  </si>
  <si>
    <t>S22 Cathode and Neutraliser Outgassing
M11 PWI commissioning</t>
  </si>
  <si>
    <t>(14.00)
2.00</t>
  </si>
  <si>
    <t>SIM
KAT</t>
  </si>
  <si>
    <t>AOS10+1h
AOS10+2h</t>
  </si>
  <si>
    <t>P33 SRN DPU initial test - extended test</t>
  </si>
  <si>
    <t>P40 SRN STROFIO Cathode 2B activation
P35 SRN ELENA HV ramp (reduced)
P34 SRN ELENA General Check (reduced)</t>
  </si>
  <si>
    <t>P35 SRN ELENA HV ramp
P34 SRN ELENA General Check - ASIC test</t>
  </si>
  <si>
    <t>P34 SRN ELENA General Check - Sector test and data acquisition</t>
  </si>
  <si>
    <t>Mission Day</t>
  </si>
  <si>
    <t>1.00
0.30</t>
  </si>
  <si>
    <t>FD_MTL_02</t>
  </si>
  <si>
    <t>FD_MTL_03</t>
  </si>
  <si>
    <t>FD_MTL_04</t>
  </si>
  <si>
    <t>FD_MTL_05</t>
  </si>
  <si>
    <t>FD_MTL_06</t>
  </si>
  <si>
    <t>FD_MTL_07</t>
  </si>
  <si>
    <t>FD_MTL_08</t>
  </si>
  <si>
    <t xml:space="preserve">7.00
</t>
  </si>
  <si>
    <t>FD_MTL_09</t>
  </si>
  <si>
    <r>
      <rPr>
        <b/>
        <sz val="10"/>
        <rFont val="Arial"/>
        <family val="2"/>
      </rPr>
      <t>FD_MTL_03:</t>
    </r>
    <r>
      <rPr>
        <sz val="10"/>
        <rFont val="Arial"/>
        <family val="2"/>
      </rPr>
      <t xml:space="preserve">
S06 SA Flexible Modes Characterisation
FD attitude, SA, WOL</t>
    </r>
  </si>
  <si>
    <t>LOS10
LOS10+2h</t>
  </si>
  <si>
    <t>LOS10</t>
  </si>
  <si>
    <t>LOS10+2h</t>
  </si>
  <si>
    <t xml:space="preserve">LOS10
</t>
  </si>
  <si>
    <t xml:space="preserve">LOS10+2h
</t>
  </si>
  <si>
    <r>
      <rPr>
        <b/>
        <sz val="10"/>
        <rFont val="Arial"/>
        <family val="2"/>
      </rPr>
      <t xml:space="preserve">FD_MTL_06:
</t>
    </r>
    <r>
      <rPr>
        <sz val="10"/>
        <rFont val="Arial"/>
        <family val="2"/>
      </rPr>
      <t>S23 High Power Discharge
S24 Single Thruster Firings
S25 Dual Thruster Firings
S04 STR Alignment Calibration
STR Focal Length Update</t>
    </r>
    <r>
      <rPr>
        <sz val="10"/>
        <rFont val="Arial"/>
        <family val="2"/>
      </rPr>
      <t xml:space="preserve">
FD attitude, SA, WOL</t>
    </r>
  </si>
  <si>
    <t>SEPS
Power</t>
  </si>
  <si>
    <t>FD update slot: IMU com. SGM
P36 SRN PICAM LV checkout
P37 SRN PICAM HV checkout
P39 SRN MIPA Checkout</t>
  </si>
  <si>
    <t>LOS10+1h
LOS10</t>
  </si>
  <si>
    <t>LOS10+1h</t>
  </si>
  <si>
    <r>
      <t xml:space="preserve">AOS10+1h
AOS10+2h
AOS10+3h
AOS10+8h
</t>
    </r>
    <r>
      <rPr>
        <i/>
        <sz val="10"/>
        <rFont val="Arial"/>
        <family val="2"/>
      </rPr>
      <t>LOS10-7h19m</t>
    </r>
  </si>
  <si>
    <t>S13 MTM Transverse Test Manoeuvre - slew after test
S05 STR APS background checks</t>
  </si>
  <si>
    <t xml:space="preserve">2.00
6.90
</t>
  </si>
  <si>
    <t>S02 FCE IMU gyro commissioning
P11 MAG before deployment</t>
  </si>
  <si>
    <t>12.25
(14.00)</t>
  </si>
  <si>
    <t>3.00
2.00
(3.00)
2.00</t>
  </si>
  <si>
    <t>P20 MIXS-T functional checkout
P21 MIXS-C Functional checkout
S48 LGA beacon test</t>
  </si>
  <si>
    <t>AOS10+1h
AOS10+4h
AOS10+7h</t>
  </si>
  <si>
    <t>SIM
PHE</t>
  </si>
  <si>
    <t>LOS10+1h
LOS10+3h</t>
  </si>
  <si>
    <t>9.00
0.10</t>
  </si>
  <si>
    <t>(8.00)
3.00
6.00</t>
  </si>
  <si>
    <r>
      <t xml:space="preserve">1.00
1.00
3.00
</t>
    </r>
    <r>
      <rPr>
        <u/>
        <sz val="10"/>
        <rFont val="Arial"/>
        <family val="2"/>
      </rPr>
      <t xml:space="preserve">1.00
</t>
    </r>
    <r>
      <rPr>
        <sz val="10"/>
        <rFont val="Arial"/>
        <family val="2"/>
      </rPr>
      <t>7.40</t>
    </r>
  </si>
  <si>
    <t>AOCS
SEPS</t>
  </si>
  <si>
    <t>(14.00)
0.80</t>
  </si>
  <si>
    <t>SEPS
AOCS
MMO</t>
  </si>
  <si>
    <t>SEPS
MMO</t>
  </si>
  <si>
    <t xml:space="preserve">LOS10+2h
LOS10+6h
LOS10+6.3h
LOS10+6.5h
LOS10+7h
</t>
  </si>
  <si>
    <t xml:space="preserve">3.80
0.30
0.10
0.50
0.50
</t>
  </si>
  <si>
    <t>(14.00)
0.30
0.10
0.50</t>
  </si>
  <si>
    <t>LOS10
LOS10+2h
LOS10+3h</t>
  </si>
  <si>
    <t>M13 MDM commissioning
M55 MDP off
MMO to dormant mode
Adjust MMO thermal settings
Adjust ISA thermal settings</t>
  </si>
  <si>
    <t>S22 Cathode and Neutraliser Outgassing
M55 MDP off
MMO to dormant mode
Adjust MMO thermal settings</t>
  </si>
  <si>
    <t>P16 MERTIS Functional test
Adjust MERTIS thermal settings
S45 SEPT Cathode Heater Cycles</t>
  </si>
  <si>
    <r>
      <t>6.00</t>
    </r>
    <r>
      <rPr>
        <u/>
        <sz val="10"/>
        <rFont val="Arial"/>
        <family val="2"/>
      </rPr>
      <t xml:space="preserve">
0.50</t>
    </r>
    <r>
      <rPr>
        <sz val="10"/>
        <rFont val="Arial"/>
        <family val="2"/>
      </rPr>
      <t xml:space="preserve">
7.00</t>
    </r>
  </si>
  <si>
    <t>AOS10+1h
AOS10+7h
AOS10+2h</t>
  </si>
  <si>
    <t>P21 MIXS-C Functional checkout
P22 MIXS Detector checkout
Adjust SIXS thermal settings</t>
  </si>
  <si>
    <t>AOS10+1h
AOS10+4h
AOS10+8h</t>
  </si>
  <si>
    <t>3.00
1.00
(5.00)
0.50</t>
  </si>
  <si>
    <t>AOS10+1h
AOS10+8h</t>
  </si>
  <si>
    <r>
      <rPr>
        <u/>
        <sz val="10"/>
        <rFont val="Arial"/>
        <family val="2"/>
      </rPr>
      <t>9.00</t>
    </r>
    <r>
      <rPr>
        <sz val="10"/>
        <rFont val="Arial"/>
        <family val="2"/>
      </rPr>
      <t xml:space="preserve">
0.50</t>
    </r>
  </si>
  <si>
    <t>P09 ISA Performance Test - Thermal Characterisation
Adjust ISA thermal settings
Adjust SIXS thermal settings
S50 Disable VC0 routing of PL HK</t>
  </si>
  <si>
    <t>LOS10
LOS10+8h
LOS10+8.5h
LOS10+9h</t>
  </si>
  <si>
    <t xml:space="preserve">
X
</t>
  </si>
  <si>
    <r>
      <rPr>
        <i/>
        <sz val="10"/>
        <rFont val="Arial"/>
        <family val="2"/>
      </rPr>
      <t>AOS10</t>
    </r>
    <r>
      <rPr>
        <sz val="10"/>
        <rFont val="Arial"/>
        <family val="2"/>
      </rPr>
      <t xml:space="preserve">
AOS10+1h
AOS10+4h
</t>
    </r>
  </si>
  <si>
    <r>
      <rPr>
        <i/>
        <sz val="10"/>
        <color theme="1"/>
        <rFont val="Arial"/>
        <family val="2"/>
      </rPr>
      <t>AOS10+1h</t>
    </r>
    <r>
      <rPr>
        <sz val="10"/>
        <color theme="1"/>
        <rFont val="Arial"/>
        <family val="2"/>
      </rPr>
      <t xml:space="preserve">
AOS10+1h
AOS10+3h
AOS10+5h</t>
    </r>
  </si>
  <si>
    <t>P47 SIXS Threshold Scan
P40 SRN STROFIO Cathode 2B activation</t>
  </si>
  <si>
    <t>3.00
1.00</t>
  </si>
  <si>
    <t>LOS10+2h
AOS10-1h</t>
  </si>
  <si>
    <t>P04 ISA self calibration 1
P40 SRN STROFIO HV checkout</t>
  </si>
  <si>
    <t>LOS10+2h
LOS10+4h</t>
  </si>
  <si>
    <t>2.00
1.00</t>
  </si>
  <si>
    <t xml:space="preserve">AOS10+1h
AOS10+2h
AOS10+3h
AOS10+4h
AOS10+7h
</t>
  </si>
  <si>
    <t>ISA
SRN</t>
  </si>
  <si>
    <r>
      <t xml:space="preserve">4.00
1.00
1.00
</t>
    </r>
    <r>
      <rPr>
        <u/>
        <sz val="10"/>
        <rFont val="Arial"/>
        <family val="2"/>
      </rPr>
      <t>1.00</t>
    </r>
    <r>
      <rPr>
        <sz val="10"/>
        <rFont val="Arial"/>
        <family val="2"/>
      </rPr>
      <t xml:space="preserve">
2.00
6.50</t>
    </r>
  </si>
  <si>
    <t>AOS10+1h
AOS10+5h
AOS10+6h
AOS10+7h
AOS10+1h
AOS10+3h</t>
  </si>
  <si>
    <t>P46 SIXS Functional Checkout
P19 MIXS/SIXS DPU B-side test
P23 MIXS-C Voltage optimisation
P23 MIXS-T Voltage optimisation
P40 SRN STROFIO MCP comm.
P40 SRN STROFIO Cathode 2B conversion</t>
  </si>
  <si>
    <t>SIXS
MIXS
SRN</t>
  </si>
  <si>
    <t>Week day</t>
  </si>
  <si>
    <t>LOS10+2h
LOS10+2h</t>
  </si>
  <si>
    <t>P06 ISA HGA small movement test, part 1
incl. ISA chain calibration</t>
  </si>
  <si>
    <t>5.50
0.50</t>
  </si>
  <si>
    <t>P06 ISA HGA small movement test, part 2
incl. ISA chain calibration</t>
  </si>
  <si>
    <t>4.75
0.50</t>
  </si>
  <si>
    <t>P40 STROFIO Science Verification
Activate ISA thermal control system</t>
  </si>
  <si>
    <t>SRN
ISA</t>
  </si>
  <si>
    <t>2.00
0.50</t>
  </si>
  <si>
    <t>P09 ISA Performance Test - Thermal Characterisation
FD update slot: STR Alignment calibration RAM</t>
  </si>
  <si>
    <t>P09 ISA Performance Test - Thermal Characterisation
FD update slot: STR Alignment calibration EEPROM</t>
  </si>
  <si>
    <t>P43 STC Commissioning - performance test</t>
  </si>
  <si>
    <t>P33 SRN DPU initial test - limited test
Adjust SIMBIO thermal settings</t>
  </si>
  <si>
    <t>3.40
4.00</t>
  </si>
  <si>
    <t>AOCS
SIM</t>
  </si>
  <si>
    <t>AOS10+1h
AOS10+5h
AOS10+8h</t>
  </si>
  <si>
    <t>4.00
3.00
0.50</t>
  </si>
  <si>
    <t>S22 Cathode and Neutraliser Outgassing config
1h extra margin for MMO data loss
M52 Preparation for MMO mission commissioning
M08 MDP commissioning (1-2)</t>
    <phoneticPr fontId="0"/>
  </si>
  <si>
    <r>
      <t xml:space="preserve">3.00
</t>
    </r>
    <r>
      <rPr>
        <u/>
        <sz val="10"/>
        <rFont val="Arial"/>
        <family val="2"/>
      </rPr>
      <t>(6.00)</t>
    </r>
    <r>
      <rPr>
        <sz val="10"/>
        <rFont val="Arial"/>
        <family val="2"/>
      </rPr>
      <t xml:space="preserve">
1.00
1.00
3.20</t>
    </r>
  </si>
  <si>
    <t>S22 Cathode and Neutraliser Outgassing
1h extra margin for MMO data loss
M08 MDP commissioning (3-4)</t>
    <phoneticPr fontId="0"/>
  </si>
  <si>
    <r>
      <t xml:space="preserve">2.00
</t>
    </r>
    <r>
      <rPr>
        <u/>
        <sz val="10"/>
        <rFont val="Arial"/>
        <family val="2"/>
      </rPr>
      <t>(7.00)</t>
    </r>
    <r>
      <rPr>
        <sz val="10"/>
        <rFont val="Arial"/>
        <family val="2"/>
      </rPr>
      <t xml:space="preserve">
1.00
5.13</t>
    </r>
  </si>
  <si>
    <t>S22 Cathode and Neutraliser Outgassing
S47 SGM Guidance Update
1h extra margin for MMO data loss
M08 MDP commissioning (5-6)
M54 MDP ON
M12 MGF commissioning
M11 PWI commissioning (1-2)</t>
    <phoneticPr fontId="0"/>
  </si>
  <si>
    <r>
      <t xml:space="preserve">2.00
</t>
    </r>
    <r>
      <rPr>
        <u/>
        <sz val="10"/>
        <rFont val="Arial"/>
        <family val="2"/>
      </rPr>
      <t>(7.00)</t>
    </r>
    <r>
      <rPr>
        <sz val="10"/>
        <rFont val="Arial"/>
        <family val="2"/>
      </rPr>
      <t xml:space="preserve">
</t>
    </r>
    <r>
      <rPr>
        <u/>
        <sz val="10"/>
        <rFont val="Arial"/>
        <family val="2"/>
      </rPr>
      <t>1.00</t>
    </r>
    <r>
      <rPr>
        <sz val="10"/>
        <rFont val="Arial"/>
        <family val="2"/>
      </rPr>
      <t xml:space="preserve">
1.00
1.66
0.50
1.30
0.83</t>
    </r>
  </si>
  <si>
    <t>S22 Cathode and Neutraliser Outgassing
1h extra margin for MMO data loss
M11 PWI commissioning (3-5)
M09 MAST latch release (MWE comissioning)</t>
    <phoneticPr fontId="0"/>
  </si>
  <si>
    <r>
      <t xml:space="preserve">2.00
</t>
    </r>
    <r>
      <rPr>
        <u/>
        <sz val="10"/>
        <rFont val="Arial"/>
        <family val="2"/>
      </rPr>
      <t>(7.00)</t>
    </r>
    <r>
      <rPr>
        <sz val="10"/>
        <rFont val="Arial"/>
        <family val="2"/>
      </rPr>
      <t xml:space="preserve">
1.00
3.66
3.00</t>
    </r>
  </si>
  <si>
    <r>
      <t xml:space="preserve">2.00
</t>
    </r>
    <r>
      <rPr>
        <u/>
        <sz val="10"/>
        <rFont val="Arial"/>
        <family val="2"/>
      </rPr>
      <t>(7.00)</t>
    </r>
    <r>
      <rPr>
        <sz val="10"/>
        <rFont val="Arial"/>
        <family val="2"/>
      </rPr>
      <t xml:space="preserve">
1.00
3.00
4.00</t>
    </r>
  </si>
  <si>
    <t>1h extra margin for MMO data loss
M17 MPPE MIA com.(LV)
M19 MPPE ENA com. (LV)
M20 MPPE HEP com. (LV)
M13 MDM commissioning
Adjust BELA thermal settings</t>
    <phoneticPr fontId="0"/>
  </si>
  <si>
    <t>1.00
2.30
1.70
3.00
1.00
0.50</t>
    <phoneticPr fontId="0"/>
  </si>
  <si>
    <t>AOS10+1h
AOS10+8h</t>
  </si>
  <si>
    <t xml:space="preserve">AOS10+1h
AOS10+1h
</t>
  </si>
  <si>
    <r>
      <t xml:space="preserve">AOS10+1h
</t>
    </r>
    <r>
      <rPr>
        <i/>
        <sz val="10"/>
        <color theme="1"/>
        <rFont val="Arial"/>
        <family val="2"/>
      </rPr>
      <t>AOS10+1h</t>
    </r>
    <r>
      <rPr>
        <sz val="10"/>
        <color theme="1"/>
        <rFont val="Arial"/>
        <family val="2"/>
      </rPr>
      <t xml:space="preserve">
AOS10+1h</t>
    </r>
    <r>
      <rPr>
        <i/>
        <sz val="10"/>
        <color theme="1"/>
        <rFont val="Arial"/>
        <family val="2"/>
      </rPr>
      <t xml:space="preserve">
</t>
    </r>
  </si>
  <si>
    <t>S22 Cathode and Neutraliser Outgassing
M12 MGF commissioning</t>
  </si>
  <si>
    <t>P14 MAG Functional Test
S21 Cold outgassing</t>
  </si>
  <si>
    <t>LOS10+2h
LOS</t>
  </si>
  <si>
    <t>S41 STR focal length calibration</t>
  </si>
  <si>
    <t>MAG
SEPS</t>
  </si>
  <si>
    <t>SEPS
MAG
AOCS
Thermal</t>
  </si>
  <si>
    <t>S27 TTC Commissioning part 2</t>
  </si>
  <si>
    <t>7.00
0.10
0.10
0.10</t>
  </si>
  <si>
    <t>P37 PICAM High Voltage Checkout
P38 SRN PICAM MCP/TIMPO</t>
  </si>
  <si>
    <t>2.00
8.70</t>
  </si>
  <si>
    <t xml:space="preserve">1.00
1.00
1.00
3.00
2.00
</t>
  </si>
  <si>
    <t>3.00
0.10
0.10
4.00</t>
  </si>
  <si>
    <t>S25 Dual thruster firings
Adjust MMO thermal settings
Adjust MEPS HK rates</t>
  </si>
  <si>
    <t>AOS10+1h
AOS10+8h
AOS10+8.5h</t>
  </si>
  <si>
    <r>
      <rPr>
        <u/>
        <sz val="10"/>
        <rFont val="Arial"/>
        <family val="2"/>
      </rPr>
      <t>9.00</t>
    </r>
    <r>
      <rPr>
        <sz val="10"/>
        <rFont val="Arial"/>
        <family val="2"/>
      </rPr>
      <t xml:space="preserve">
0.50
0.10</t>
    </r>
  </si>
  <si>
    <t>2.00
(14.00)</t>
  </si>
  <si>
    <t>0.10
0.50
2.30
2.30
2.30</t>
  </si>
  <si>
    <t>0.10
8.00</t>
  </si>
  <si>
    <t>AOS
AOS10+1h
AOS10+2h
AOS10+2h</t>
  </si>
  <si>
    <r>
      <t xml:space="preserve">0.10
1.00
</t>
    </r>
    <r>
      <rPr>
        <u/>
        <sz val="10"/>
        <rFont val="Arial"/>
        <family val="2"/>
      </rPr>
      <t>(8.00)</t>
    </r>
    <r>
      <rPr>
        <sz val="10"/>
        <rFont val="Arial"/>
        <family val="2"/>
      </rPr>
      <t xml:space="preserve">
7.00</t>
    </r>
  </si>
  <si>
    <t>0.10
5.00
0.50</t>
  </si>
  <si>
    <r>
      <t xml:space="preserve">AOS
AOS10+1h
</t>
    </r>
    <r>
      <rPr>
        <i/>
        <sz val="10"/>
        <color theme="1"/>
        <rFont val="Arial"/>
        <family val="2"/>
      </rPr>
      <t>AOS10+6h</t>
    </r>
  </si>
  <si>
    <t>AOS
AOS10+1h</t>
  </si>
  <si>
    <t>AOS
AOS10+1h
AOS10+2h</t>
  </si>
  <si>
    <t>0.10
9.00</t>
  </si>
  <si>
    <t>0.10
1.00
0.10
1.00
0.50
1.60
1.60
1.30
2.00</t>
  </si>
  <si>
    <r>
      <t xml:space="preserve">0.10
</t>
    </r>
    <r>
      <rPr>
        <u/>
        <sz val="10"/>
        <rFont val="Arial"/>
        <family val="2"/>
      </rPr>
      <t xml:space="preserve">
0.10</t>
    </r>
    <r>
      <rPr>
        <sz val="10"/>
        <rFont val="Arial"/>
        <family val="2"/>
      </rPr>
      <t xml:space="preserve">
2.50
2.50
4.00
0.10</t>
    </r>
  </si>
  <si>
    <r>
      <rPr>
        <i/>
        <sz val="10"/>
        <color theme="1"/>
        <rFont val="Arial"/>
        <family val="2"/>
      </rPr>
      <t>AOS
AOS10+1h</t>
    </r>
    <r>
      <rPr>
        <sz val="10"/>
        <color theme="1"/>
        <rFont val="Arial"/>
        <family val="2"/>
      </rPr>
      <t xml:space="preserve">
AOS10+1h
AOS10+4h
AOS10+6h
AOS10+8h</t>
    </r>
  </si>
  <si>
    <t xml:space="preserve">AOS
AOS10+1h
AOS10+1h
</t>
  </si>
  <si>
    <t xml:space="preserve">AOS
AOS10+1h
AOS10+3h
</t>
  </si>
  <si>
    <t>0.10
'0.60
1.00
0.60
2.25
0.40</t>
  </si>
  <si>
    <t>AOS
AOS10+1h
AOS10+2h
AOS10+3h
AOS10+5h</t>
  </si>
  <si>
    <t>0.10
1.00
1.00
2.00
1.50
1.30</t>
  </si>
  <si>
    <t xml:space="preserve">S39 MPO Solar Array Nudging
SIMBIO-SYS back-up slot
[Target EEOP]
</t>
  </si>
  <si>
    <t>S43 STR Defective Pixel Mapping
S44 STR FOTO mode, TW, shutter
[Target EEOP]</t>
  </si>
  <si>
    <t xml:space="preserve">P23 MIXS-C Voltage optimisation
P23 MIXS-T Voltage optimisation
P33 DPU initial switch-on
P40 SRN STROFIO LV checkout
P40 STROFIO Macro load/check
[Target EEOP]
</t>
  </si>
  <si>
    <t>S20 Magnet and Heater relay check
S32 MPO Battery SoC
Adjust MMO thermal settings
[Target EEOP]</t>
  </si>
  <si>
    <t>S19 HPRS and feed system init - venting
[Target EEOP]</t>
  </si>
  <si>
    <r>
      <t xml:space="preserve">0.10
</t>
    </r>
    <r>
      <rPr>
        <u/>
        <sz val="10"/>
        <rFont val="Arial"/>
        <family val="2"/>
      </rPr>
      <t>4.00</t>
    </r>
    <r>
      <rPr>
        <sz val="10"/>
        <rFont val="Arial"/>
        <family val="2"/>
      </rPr>
      <t xml:space="preserve">
1.00
0.10
0.10
1.50
4.20
1.00</t>
    </r>
  </si>
  <si>
    <t>New Norcia (NNO)</t>
  </si>
  <si>
    <t>SUN_DIS</t>
  </si>
  <si>
    <t>0.10
2.00
2.00
2.00</t>
  </si>
  <si>
    <t>P39 MIPA commissioning</t>
  </si>
  <si>
    <t>MGA switch off / stop of APMM</t>
  </si>
  <si>
    <t>LOS</t>
  </si>
  <si>
    <t>EM</t>
  </si>
  <si>
    <t>CS</t>
  </si>
  <si>
    <t>AD</t>
  </si>
  <si>
    <t>SM</t>
  </si>
  <si>
    <t>EB</t>
  </si>
  <si>
    <t>ALAL</t>
  </si>
  <si>
    <t>TC</t>
  </si>
  <si>
    <t>S</t>
  </si>
  <si>
    <t>R</t>
  </si>
  <si>
    <t>D</t>
  </si>
  <si>
    <t>P (FD_MTL_03 processing)</t>
  </si>
  <si>
    <t>P</t>
  </si>
  <si>
    <t>L</t>
  </si>
  <si>
    <t>C</t>
  </si>
  <si>
    <t>s</t>
  </si>
  <si>
    <t>FD coordinator on-call</t>
  </si>
  <si>
    <t>Frank Budnik</t>
  </si>
  <si>
    <t>Michael Mueller</t>
  </si>
  <si>
    <t>Mathias Lauer</t>
  </si>
  <si>
    <t>Vicente Companys</t>
  </si>
  <si>
    <r>
      <rPr>
        <b/>
        <sz val="10"/>
        <rFont val="Arial"/>
        <family val="2"/>
      </rPr>
      <t>FD_MTL_01:</t>
    </r>
    <r>
      <rPr>
        <sz val="10"/>
        <rFont val="Arial"/>
        <family val="2"/>
      </rPr>
      <t xml:space="preserve">
S13 MTM Transverse Test Manoeuvre
S05 STR APS background checks
FD attitude, SA, WOL (until S02)
</t>
    </r>
    <r>
      <rPr>
        <b/>
        <sz val="10"/>
        <rFont val="Arial"/>
        <family val="2"/>
      </rPr>
      <t xml:space="preserve">MTL_01:
</t>
    </r>
    <r>
      <rPr>
        <sz val="10"/>
        <rFont val="Arial"/>
        <family val="2"/>
      </rPr>
      <t>Stop dumps until DOY 301</t>
    </r>
  </si>
  <si>
    <r>
      <rPr>
        <b/>
        <sz val="10"/>
        <rFont val="Arial"/>
        <family val="2"/>
      </rPr>
      <t>FD_MTL_02:</t>
    </r>
    <r>
      <rPr>
        <sz val="10"/>
        <rFont val="Arial"/>
        <family val="2"/>
      </rPr>
      <t xml:space="preserve">
S02 IMU gyro commissioning
S51 Update of Earth Ephemerides in RAM
FD attitude, SA, WOL
</t>
    </r>
    <r>
      <rPr>
        <b/>
        <sz val="10"/>
        <rFont val="Arial"/>
        <family val="2"/>
      </rPr>
      <t>MTL_02:</t>
    </r>
    <r>
      <rPr>
        <sz val="10"/>
        <rFont val="Arial"/>
        <family val="2"/>
      </rPr>
      <t xml:space="preserve">
S02 IMU gyro commissioning (swap to FCE IMU)</t>
    </r>
  </si>
  <si>
    <r>
      <rPr>
        <b/>
        <sz val="10"/>
        <rFont val="Arial"/>
        <family val="2"/>
      </rPr>
      <t>MTL_03:</t>
    </r>
    <r>
      <rPr>
        <sz val="10"/>
        <rFont val="Arial"/>
        <family val="2"/>
      </rPr>
      <t xml:space="preserve">
S07 MAG boom deployment</t>
    </r>
  </si>
  <si>
    <r>
      <rPr>
        <b/>
        <sz val="10"/>
        <rFont val="Arial"/>
        <family val="2"/>
      </rPr>
      <t>MTL_05:</t>
    </r>
    <r>
      <rPr>
        <sz val="10"/>
        <rFont val="Arial"/>
        <family val="2"/>
      </rPr>
      <t xml:space="preserve">
P14 MAG Functional Test</t>
    </r>
  </si>
  <si>
    <r>
      <rPr>
        <b/>
        <sz val="10"/>
        <rFont val="Arial"/>
        <family val="2"/>
      </rPr>
      <t>MTL_06:</t>
    </r>
    <r>
      <rPr>
        <sz val="10"/>
        <rFont val="Arial"/>
        <family val="2"/>
      </rPr>
      <t xml:space="preserve">
M04 TCS commissioning</t>
    </r>
  </si>
  <si>
    <r>
      <rPr>
        <b/>
        <sz val="10"/>
        <rFont val="Arial"/>
        <family val="2"/>
      </rPr>
      <t>MTL_07:</t>
    </r>
    <r>
      <rPr>
        <sz val="10"/>
        <rFont val="Arial"/>
        <family val="2"/>
      </rPr>
      <t xml:space="preserve">
M11 PWI commissioning</t>
    </r>
  </si>
  <si>
    <r>
      <rPr>
        <b/>
        <sz val="10"/>
        <rFont val="Arial"/>
        <family val="2"/>
      </rPr>
      <t>MTL_08:</t>
    </r>
    <r>
      <rPr>
        <sz val="10"/>
        <rFont val="Arial"/>
        <family val="2"/>
      </rPr>
      <t xml:space="preserve">
M12 MGF commissioning</t>
    </r>
  </si>
  <si>
    <r>
      <rPr>
        <b/>
        <sz val="10"/>
        <rFont val="Arial"/>
        <family val="2"/>
      </rPr>
      <t>MTL_09:</t>
    </r>
    <r>
      <rPr>
        <sz val="10"/>
        <rFont val="Arial"/>
        <family val="2"/>
      </rPr>
      <t xml:space="preserve">
M55 MDP off
MMO to dormant mode
Adjust MMO thermal settings</t>
    </r>
  </si>
  <si>
    <r>
      <rPr>
        <b/>
        <sz val="10"/>
        <rFont val="Arial"/>
        <family val="2"/>
      </rPr>
      <t xml:space="preserve">FD_MTL_07:
</t>
    </r>
    <r>
      <rPr>
        <sz val="10"/>
        <rFont val="Arial"/>
        <family val="2"/>
      </rPr>
      <t>IMU Gyro Calibration updates
FD attitude, SA, WOL</t>
    </r>
    <r>
      <rPr>
        <b/>
        <sz val="10"/>
        <rFont val="Arial"/>
        <family val="2"/>
      </rPr>
      <t xml:space="preserve">
MTL_10:</t>
    </r>
    <r>
      <rPr>
        <sz val="10"/>
        <rFont val="Arial"/>
        <family val="2"/>
      </rPr>
      <t xml:space="preserve">
M14 MSASI commissioning (LV)</t>
    </r>
  </si>
  <si>
    <r>
      <rPr>
        <b/>
        <sz val="10"/>
        <rFont val="Arial"/>
        <family val="2"/>
      </rPr>
      <t>MTL_11:</t>
    </r>
    <r>
      <rPr>
        <sz val="10"/>
        <rFont val="Arial"/>
        <family val="2"/>
      </rPr>
      <t xml:space="preserve">
M13 MDM commissioning
M55 MDP off
MMO to dormant mode
Adjust MMO thermal settings
Adjust ISA thermal settings
P50 BELA EEPROM update TC file</t>
    </r>
  </si>
  <si>
    <r>
      <rPr>
        <b/>
        <sz val="10"/>
        <rFont val="Arial"/>
        <family val="2"/>
      </rPr>
      <t>MTL_12:</t>
    </r>
    <r>
      <rPr>
        <sz val="10"/>
        <rFont val="Arial"/>
        <family val="2"/>
      </rPr>
      <t xml:space="preserve">
P22 MIXS Detector checkout</t>
    </r>
    <r>
      <rPr>
        <b/>
        <sz val="10"/>
        <rFont val="Arial"/>
        <family val="2"/>
      </rPr>
      <t/>
    </r>
  </si>
  <si>
    <r>
      <rPr>
        <b/>
        <sz val="10"/>
        <rFont val="Arial"/>
        <family val="2"/>
      </rPr>
      <t xml:space="preserve">FD_MTL_08:
</t>
    </r>
    <r>
      <rPr>
        <sz val="10"/>
        <rFont val="Arial"/>
        <family val="2"/>
      </rPr>
      <t>P07 ISA Large Movement
P06 ISA Small Movement, Part 1
S44 STR FOTO Mode
FD attitude, SA, WOL</t>
    </r>
    <r>
      <rPr>
        <b/>
        <sz val="10"/>
        <rFont val="Arial"/>
        <family val="2"/>
      </rPr>
      <t xml:space="preserve">
MTL_13:</t>
    </r>
    <r>
      <rPr>
        <sz val="10"/>
        <rFont val="Arial"/>
        <family val="2"/>
      </rPr>
      <t xml:space="preserve">
P04 ISA self calibration 1
P40 SRN STROFIO HV checkout</t>
    </r>
  </si>
  <si>
    <r>
      <rPr>
        <b/>
        <sz val="10"/>
        <rFont val="Arial"/>
        <family val="2"/>
      </rPr>
      <t>MTL_14:</t>
    </r>
    <r>
      <rPr>
        <sz val="10"/>
        <rFont val="Arial"/>
        <family val="2"/>
      </rPr>
      <t xml:space="preserve">
P47 SIXS Threshold Scan
P40 SRN STROFIO Cathode 2B activation
Activate ISA thermal control system
P05 ISA self calibration 2
ISA chain calibration</t>
    </r>
  </si>
  <si>
    <r>
      <rPr>
        <b/>
        <sz val="10"/>
        <rFont val="Arial"/>
        <family val="2"/>
      </rPr>
      <t>MTL_15:</t>
    </r>
    <r>
      <rPr>
        <sz val="10"/>
        <rFont val="Arial"/>
        <family val="2"/>
      </rPr>
      <t xml:space="preserve">
P40 STROFIO Science Verification</t>
    </r>
  </si>
  <si>
    <r>
      <rPr>
        <b/>
        <sz val="10"/>
        <rFont val="Arial"/>
        <family val="2"/>
      </rPr>
      <t>MTL_16:</t>
    </r>
    <r>
      <rPr>
        <sz val="10"/>
        <rFont val="Arial"/>
        <family val="2"/>
      </rPr>
      <t xml:space="preserve">
P42 HRIC commissioning - performance test</t>
    </r>
  </si>
  <si>
    <r>
      <rPr>
        <b/>
        <sz val="10"/>
        <rFont val="Arial"/>
        <family val="2"/>
      </rPr>
      <t>MTL_17:</t>
    </r>
    <r>
      <rPr>
        <sz val="10"/>
        <rFont val="Arial"/>
        <family val="2"/>
      </rPr>
      <t xml:space="preserve">
P43 STC Commissioning - performance test</t>
    </r>
  </si>
  <si>
    <r>
      <rPr>
        <b/>
        <sz val="10"/>
        <rFont val="Arial"/>
        <family val="2"/>
      </rPr>
      <t xml:space="preserve">MTL_18:
</t>
    </r>
    <r>
      <rPr>
        <sz val="10"/>
        <rFont val="Arial"/>
        <family val="2"/>
      </rPr>
      <t>P08 ISA Performance Test: KAT
S43 STR Defective Pixel Mapping
S39 MPO Solar Array Nudging</t>
    </r>
  </si>
  <si>
    <r>
      <rPr>
        <b/>
        <sz val="10"/>
        <rFont val="Arial"/>
        <family val="2"/>
      </rPr>
      <t xml:space="preserve">FD_MTL_09:
</t>
    </r>
    <r>
      <rPr>
        <sz val="10"/>
        <rFont val="Arial"/>
        <family val="2"/>
      </rPr>
      <t>P06 ISA Small Movement, Part 2
FD update slot: STR Alignment calibration in RAM and EEPROM
FD attitude, SA, WOL</t>
    </r>
    <r>
      <rPr>
        <b/>
        <sz val="10"/>
        <rFont val="Arial"/>
        <family val="2"/>
      </rPr>
      <t xml:space="preserve">
MTL_19:</t>
    </r>
    <r>
      <rPr>
        <sz val="10"/>
        <rFont val="Arial"/>
        <family val="2"/>
      </rPr>
      <t xml:space="preserve">
P09 ISA Performance Test - Thermal Characterisation</t>
    </r>
  </si>
  <si>
    <r>
      <rPr>
        <b/>
        <sz val="10"/>
        <rFont val="Arial"/>
        <family val="2"/>
      </rPr>
      <t>MTL_20:</t>
    </r>
    <r>
      <rPr>
        <sz val="10"/>
        <rFont val="Arial"/>
        <family val="2"/>
      </rPr>
      <t xml:space="preserve">
Adjust ISA thermal settings
Adjust SIXS thermal settings
S50 Disable VC0 routing of PL HK</t>
    </r>
  </si>
  <si>
    <t>Change MMO PS priority to 7
S20 Magnet and Heater relay check
1h extra margin for MMO data loss
MMO to Cruise standby mode
M51 HK mode change
M01 PCS commissioning
M02 ACS commissioning
M03 DMC commissioning</t>
  </si>
  <si>
    <t>Change SIMBIO PS priority to 8
Adjust SIMBIO thermal settings
P27 KAT commissioning</t>
  </si>
  <si>
    <t>Change BELA PS priority to 8
P03 ISA Health Check</t>
  </si>
  <si>
    <t>Change MERTIS PS priority to 8
Change MGNS PS priority to 7
P17 MGNS Full Checkout
P17 MGNS Science Acquisition
S45 SEPT Cathode Heater Cycles</t>
  </si>
  <si>
    <t>Change MMO PS priority to 7
1h extra margin for MMO data loss
MMO to Cruise STB mode
M53 Preparation for mission comm.
M54 MDP ON
M15 MPPE MEA1 com. (LV)
M16 MPPE MEA2 com. (LV)
M18 MPPE MSA com. (LV)
M14 MSASI commissioning (LV)</t>
  </si>
  <si>
    <t>Change BELA PS priority to 7
Change MMO PS priority to 8
FD update slot: IMU com. RAM
P01 BELA functional test
P02 BELA test redundant side
P50 BELA EEPROM update
Adjust BELA thermal settings</t>
  </si>
  <si>
    <t>Change SIMBIO PS priority to 7
P45 ME functional checkout
P42 HRIC commissioning main
P43 STC Commissioning main
P44 VIHI Commissioning main</t>
  </si>
  <si>
    <t>Change PHE PS priority to 7
P42 HRIC commissioning red
P43 STC Commissioning red
P44 VIHI Commissioning red
P29 PHE functional checkout
P30 PHE EUV lock release</t>
  </si>
  <si>
    <t xml:space="preserve"> PHE PS priority to 8
P23 MIXS-C Voltage optimisation
P23 MIXS-T Voltage optimisation
P45 SIMBIO Performance tests - max stress/max DR
P45 SIMBIO Performance tests- orb simulation
P44 VIHI Commissioning - Performance tests</t>
  </si>
  <si>
    <r>
      <rPr>
        <b/>
        <sz val="10"/>
        <rFont val="Arial"/>
        <family val="2"/>
      </rPr>
      <t xml:space="preserve">LEOP handover
</t>
    </r>
    <r>
      <rPr>
        <sz val="10"/>
        <rFont val="Arial"/>
        <family val="2"/>
      </rPr>
      <t>S12 MTM CPS B-side commiss.
S49 Enable VC0 routing of PL HK
P28 PHE Launch Lock removal
S40 Update of gyro-solar estimator innovation threshold</t>
    </r>
  </si>
  <si>
    <t xml:space="preserve">
3.00
0.10
1.00
0.10</t>
  </si>
  <si>
    <r>
      <t xml:space="preserve">AOS10
</t>
    </r>
    <r>
      <rPr>
        <sz val="10"/>
        <color theme="1"/>
        <rFont val="Arial"/>
        <family val="2"/>
      </rPr>
      <t xml:space="preserve">AOS10+1h
AOS10+1h30
</t>
    </r>
    <r>
      <rPr>
        <i/>
        <sz val="10"/>
        <color theme="1"/>
        <rFont val="Arial"/>
        <family val="2"/>
      </rPr>
      <t xml:space="preserve">
AOS10+2h
AOS10+9h</t>
    </r>
  </si>
  <si>
    <r>
      <rPr>
        <u/>
        <sz val="10"/>
        <rFont val="Arial"/>
        <family val="2"/>
      </rPr>
      <t>2.00</t>
    </r>
    <r>
      <rPr>
        <sz val="10"/>
        <rFont val="Arial"/>
        <family val="2"/>
      </rPr>
      <t xml:space="preserve">
0.50
0.30
6.50
1.50</t>
    </r>
  </si>
  <si>
    <r>
      <rPr>
        <b/>
        <sz val="10"/>
        <rFont val="Arial"/>
        <family val="2"/>
      </rPr>
      <t>FD_MTL_04:</t>
    </r>
    <r>
      <rPr>
        <sz val="10"/>
        <rFont val="Arial"/>
        <family val="2"/>
      </rPr>
      <t xml:space="preserve">
S09 MTM SA Drive Run-in
S19 HPRS and feed system initialisation
FD attitude, SA, WOL</t>
    </r>
  </si>
  <si>
    <r>
      <t xml:space="preserve">AOS10+1h
</t>
    </r>
    <r>
      <rPr>
        <sz val="10"/>
        <color theme="1"/>
        <rFont val="Arial"/>
        <family val="2"/>
      </rPr>
      <t>AOS10+4h</t>
    </r>
    <r>
      <rPr>
        <i/>
        <sz val="10"/>
        <color theme="1"/>
        <rFont val="Arial"/>
        <family val="2"/>
      </rPr>
      <t xml:space="preserve">
</t>
    </r>
    <r>
      <rPr>
        <sz val="10"/>
        <color theme="1"/>
        <rFont val="Arial"/>
        <family val="2"/>
      </rPr>
      <t>AOS10+4.1h
AOS10+4.2h</t>
    </r>
  </si>
  <si>
    <t>MEPS: FS</t>
  </si>
  <si>
    <t>MEPS: FS
MMO: UH</t>
  </si>
  <si>
    <t>PL: UH</t>
  </si>
  <si>
    <t>MEPS: FS
PL: UH</t>
  </si>
  <si>
    <t>JP, BW, KK, FB, AG</t>
  </si>
  <si>
    <t>FS, CH, JS
RC, MF, (UH)</t>
  </si>
  <si>
    <t>BW, KK, US, JP, RE, AP, FB, UH, AG, RB</t>
  </si>
  <si>
    <t>UP, TS on-call</t>
  </si>
  <si>
    <t>RH: on-call</t>
  </si>
  <si>
    <t>PE on-call?</t>
  </si>
  <si>
    <t>PE/AP?</t>
  </si>
  <si>
    <t>BW, JS?</t>
  </si>
  <si>
    <t>Team leader: TS/RE
AOCS: AP
CPS: RB
PHE: UH</t>
  </si>
  <si>
    <t>Team leader: SF/AH
AOCS: PE
CPS: PF</t>
  </si>
  <si>
    <t>Team leader: TS/RE
for activity duration
PWR: KK, US
DMS: JP, RE 
AOCS: AP, FB
MAG: UH</t>
  </si>
  <si>
    <t>Team leader: SF
MEC: CH
PHE: UH</t>
  </si>
  <si>
    <t>Team leader: SF
TTC: RC
PHE: UH</t>
  </si>
  <si>
    <t>Team leader: SF
AOCS: PE
MEPS: FS
MEC: CH?</t>
  </si>
  <si>
    <t>Team leader: SF
TTC: RC</t>
  </si>
  <si>
    <t>Team leader: SF
MEPS: FS
MEC: CH, AG?
AOCS: PE</t>
  </si>
  <si>
    <t>Team leader: TS
MEPS: FS
MEC: CH</t>
  </si>
  <si>
    <t>Team leader: TS
MEPS: FS</t>
  </si>
  <si>
    <t>Team leader: TS
MEPS: FS
TCS: JS</t>
  </si>
  <si>
    <t>Team leader: TS
MEPS/PWR: FS
TCS: JS</t>
  </si>
  <si>
    <t>Team leader: SF
MMO: UH
AOCS: PE or AP?</t>
  </si>
  <si>
    <t>Team leader: SF
MMO: UH</t>
  </si>
  <si>
    <t>Team leader: SF
MEPS: FS
MMO: UH</t>
  </si>
  <si>
    <t>Team leader: SF,TS
MEPS: FS
AOCS: PE</t>
  </si>
  <si>
    <t>Team leader: SF,TS
MEPS: FS
AOCS: PE
TCS: JS</t>
  </si>
  <si>
    <t>Team leader: TS,SF
MEC: CH, AG?
AOCS: PE/AP?</t>
  </si>
  <si>
    <t>Team leader: TS,SF
AOCS: PE/AP?</t>
  </si>
  <si>
    <t>Team leader: TS,SF
MEPS: FS, KK
AOCS: PE, AP?</t>
  </si>
  <si>
    <t>Industry support in DCR</t>
  </si>
  <si>
    <t>Industry support on site (PISA) or on-call</t>
  </si>
  <si>
    <t>Project on-site</t>
  </si>
  <si>
    <t>CPS: D. Stramaccioni or P. Fernando
DMS: J. Windsor
AOCS: M. Casasco or P. Espeillac</t>
  </si>
  <si>
    <t>System/Power: K. Geelen
DMS: J. Windsor
AOCS: M. Casasco or P. Espeillac</t>
  </si>
  <si>
    <t>System/CAM (for MAG): K. Geelen
DMS: J. Windsor
AOCS: M. Casasco or P. Espeillac
P/L: L. d'Arcio</t>
  </si>
  <si>
    <t>System/CAM (for MAG): K. Geelen
TT&amp;C: P. Pablos or R. Heinze
DMS: J. Windsor
P/L: L. d'Arcio</t>
  </si>
  <si>
    <t>System/CAM: K. Geelen
TT&amp;C: P. Pablos or R. Heinze</t>
  </si>
  <si>
    <t>SA: J. Aroca</t>
  </si>
  <si>
    <t>SA: J. Aroca
DMS: J. Windsor</t>
  </si>
  <si>
    <t>DMS: J. Windsor</t>
  </si>
  <si>
    <t>AOCS: M. Casasco or P. Espeillac
P/L: L. d'Arcio</t>
  </si>
  <si>
    <t>System: K. Geelen
SA: J. Aroca</t>
  </si>
  <si>
    <t>System: K. Geelen</t>
  </si>
  <si>
    <t>MMO: C. Scharmberg</t>
  </si>
  <si>
    <t>P/L: F. Giannini</t>
  </si>
  <si>
    <t>MEPS: O. Sutherland
P/L: C. Scharmberg</t>
  </si>
  <si>
    <t>MEPS: O. Sutherland</t>
  </si>
  <si>
    <t>MEPS: O. Sutherland
AOCS: M. Casasco or P. Espeillac</t>
  </si>
  <si>
    <t>P/L: F. Giannini, L. d'Arcio</t>
  </si>
  <si>
    <t>P/L: L. d'Arcio</t>
  </si>
  <si>
    <t>P/L: F. Giannini, E. Rouvier</t>
  </si>
  <si>
    <t xml:space="preserve">CPS: D. Stramaccioni or P. Fernando
DMS: J. Windsor
AOCS: None </t>
  </si>
  <si>
    <t xml:space="preserve">Change MMO PS priority to 8
S45 SEPT Cathode Heater Cycles
</t>
  </si>
  <si>
    <t xml:space="preserve">AOS
AOS10+1h
</t>
  </si>
  <si>
    <t xml:space="preserve">0.10
7.00
</t>
  </si>
  <si>
    <t xml:space="preserve">Change MERTIS PS priority to 7+
Adjust MERTIS thermal settings
S45 SEPT Cathode Heater Cycles
P16 MERTIS Functional test: switch-on and warm-up </t>
  </si>
  <si>
    <t>0.50
7.00
1.00</t>
  </si>
  <si>
    <t>AOS10
AOS10+1h
AOS10+8h</t>
  </si>
  <si>
    <t>S17 PPU relay setting and TPM movement checks+V12</t>
  </si>
  <si>
    <r>
      <rPr>
        <strike/>
        <sz val="10"/>
        <color rgb="FFFF0000"/>
        <rFont val="Arial"/>
        <family val="2"/>
      </rPr>
      <t>S09 MTM SA Drive Run In</t>
    </r>
    <r>
      <rPr>
        <sz val="10"/>
        <rFont val="Arial"/>
        <family val="2"/>
      </rPr>
      <t xml:space="preserve">
S38 Set SASM SA Guidance flag
Adjust MEPS HK rates
S16 TPA release</t>
    </r>
  </si>
  <si>
    <t>S06 SA flexible modes charact.</t>
  </si>
  <si>
    <t>e</t>
  </si>
  <si>
    <r>
      <t>2h of AOS activities and Acc. Bias calibr.
S46 STR power, TEC current check
S52 MGA/HGA cold start RAM settings
S13 MTM Transverse Test Manoeuvre - start of firing phase
S</t>
    </r>
    <r>
      <rPr>
        <sz val="10"/>
        <color theme="1"/>
        <rFont val="Arial"/>
        <family val="2"/>
      </rPr>
      <t xml:space="preserve">tart of slew after test
</t>
    </r>
    <r>
      <rPr>
        <sz val="10"/>
        <color rgb="FF0070C0"/>
        <rFont val="Arial"/>
        <family val="2"/>
      </rPr>
      <t>[Process and uplink FD_MTL_02 and MTL_02]
LGA-X commanding test and change of preferred LGA in SGM to LGA-X (SY-FCP-024)</t>
    </r>
  </si>
  <si>
    <r>
      <t xml:space="preserve">S30 MTM power commissioning
S31 MPO power commissioning
S01 DMS commissioning
P11 MAG before deployment
</t>
    </r>
    <r>
      <rPr>
        <sz val="10"/>
        <rFont val="Arial"/>
        <family val="2"/>
      </rPr>
      <t>S02 IMU gyro commissioning (swap to FCE IMU)</t>
    </r>
  </si>
  <si>
    <r>
      <rPr>
        <i/>
        <strike/>
        <sz val="10"/>
        <color rgb="FFFF0000"/>
        <rFont val="Arial"/>
        <family val="2"/>
      </rPr>
      <t>AOS10+1h</t>
    </r>
    <r>
      <rPr>
        <i/>
        <sz val="10"/>
        <color theme="1"/>
        <rFont val="Arial"/>
        <family val="2"/>
      </rPr>
      <t xml:space="preserve">
AOS10+1h
AOS10+4h
</t>
    </r>
  </si>
  <si>
    <r>
      <rPr>
        <strike/>
        <sz val="10"/>
        <color rgb="FFFF0000"/>
        <rFont val="Arial"/>
        <family val="2"/>
      </rPr>
      <t>6.66</t>
    </r>
    <r>
      <rPr>
        <sz val="10"/>
        <rFont val="Arial"/>
        <family val="2"/>
      </rPr>
      <t xml:space="preserve">
0.25
3.00
</t>
    </r>
  </si>
  <si>
    <t>(2.00)
2.00
3.00
1.00
0.50
1.00
0.50</t>
  </si>
  <si>
    <r>
      <t xml:space="preserve">AOS10+1h
</t>
    </r>
    <r>
      <rPr>
        <i/>
        <sz val="10"/>
        <color theme="1"/>
        <rFont val="Arial"/>
        <family val="2"/>
      </rPr>
      <t xml:space="preserve">AOS10+1h
</t>
    </r>
    <r>
      <rPr>
        <sz val="10"/>
        <color theme="1"/>
        <rFont val="Arial"/>
        <family val="2"/>
      </rPr>
      <t xml:space="preserve">AOS10+3h
AOS10+6h
</t>
    </r>
    <r>
      <rPr>
        <i/>
        <sz val="10"/>
        <color theme="1"/>
        <rFont val="Arial"/>
        <family val="2"/>
      </rPr>
      <t xml:space="preserve">AOS10+7h
</t>
    </r>
    <r>
      <rPr>
        <sz val="10"/>
        <color theme="1"/>
        <rFont val="Arial"/>
        <family val="2"/>
      </rPr>
      <t xml:space="preserve">AOS1+7h30
</t>
    </r>
    <r>
      <rPr>
        <i/>
        <sz val="10"/>
        <color theme="1"/>
        <rFont val="Arial"/>
        <family val="2"/>
      </rPr>
      <t>LOS10-2h</t>
    </r>
  </si>
  <si>
    <r>
      <t xml:space="preserve">P12 MAG during deployment
S07 MAG boom deployment
P13 MAG after deployment
S35 BERM commissioning
</t>
    </r>
    <r>
      <rPr>
        <sz val="10"/>
        <color rgb="FF0000FF"/>
        <rFont val="Arial"/>
        <family val="2"/>
      </rPr>
      <t>CAM#2 operations
AC-FCP-416 and 421 (LEOP timeline step 40.4)</t>
    </r>
    <r>
      <rPr>
        <sz val="10"/>
        <rFont val="Arial"/>
        <family val="2"/>
      </rPr>
      <t xml:space="preserve">
S51 Update of Earth Ephemerides in RAM
</t>
    </r>
    <r>
      <rPr>
        <sz val="10"/>
        <color rgb="FF0000FF"/>
        <rFont val="Arial"/>
        <family val="2"/>
      </rPr>
      <t>Configure MPOMAG in background science mode
Uplink FD_MTL_03</t>
    </r>
  </si>
  <si>
    <r>
      <rPr>
        <strike/>
        <sz val="10"/>
        <color rgb="FFFF0000"/>
        <rFont val="Arial"/>
        <family val="2"/>
      </rPr>
      <t>P13 MAG after deployment</t>
    </r>
    <r>
      <rPr>
        <sz val="10"/>
        <rFont val="Arial"/>
        <family val="2"/>
      </rPr>
      <t xml:space="preserve">
S27 TTC Commissioning part 1
</t>
    </r>
    <r>
      <rPr>
        <sz val="10"/>
        <color rgb="FF0000FF"/>
        <rFont val="Arial"/>
        <family val="2"/>
      </rPr>
      <t>Prepare and uplink CAM#1 imaging of SA repositioning on DOY300</t>
    </r>
  </si>
  <si>
    <r>
      <t xml:space="preserve">S02 IMU gyro commissioning
</t>
    </r>
    <r>
      <rPr>
        <sz val="10"/>
        <color rgb="FF0000FF"/>
        <rFont val="Arial"/>
        <family val="2"/>
      </rPr>
      <t>MTM SA repositioning</t>
    </r>
  </si>
  <si>
    <r>
      <rPr>
        <strike/>
        <sz val="10"/>
        <color rgb="FFFF0000"/>
        <rFont val="Arial"/>
        <family val="2"/>
      </rPr>
      <t>S06 SA flexible modes charact</t>
    </r>
    <r>
      <rPr>
        <strike/>
        <sz val="10"/>
        <rFont val="Arial"/>
        <family val="2"/>
      </rPr>
      <t xml:space="preserve">.
</t>
    </r>
    <r>
      <rPr>
        <sz val="10"/>
        <rFont val="Arial"/>
        <family val="2"/>
      </rPr>
      <t>S15 TPPRE HPR Heater check</t>
    </r>
    <r>
      <rPr>
        <strike/>
        <sz val="10"/>
        <rFont val="Arial"/>
        <family val="2"/>
      </rPr>
      <t xml:space="preserve">
</t>
    </r>
    <r>
      <rPr>
        <sz val="10"/>
        <color rgb="FF0000FF"/>
        <rFont val="Arial"/>
        <family val="2"/>
      </rPr>
      <t>Repeat CPS-B thruster commissioning</t>
    </r>
    <r>
      <rPr>
        <sz val="10"/>
        <rFont val="Arial"/>
        <family val="2"/>
      </rPr>
      <t xml:space="preserve">
</t>
    </r>
    <r>
      <rPr>
        <sz val="10"/>
        <color rgb="FF0000FF"/>
        <rFont val="Arial"/>
        <family val="2"/>
      </rPr>
      <t>Check MTM SA repositioning and process CAM images</t>
    </r>
    <r>
      <rPr>
        <sz val="10"/>
        <rFont val="Arial"/>
        <family val="2"/>
      </rPr>
      <t xml:space="preserve">
</t>
    </r>
    <r>
      <rPr>
        <sz val="10"/>
        <color rgb="FF0070C0"/>
        <rFont val="Arial"/>
        <family val="2"/>
      </rPr>
      <t>[Process FD_MTL_04 and MTL_04, update corresponding pass sheets]</t>
    </r>
    <r>
      <rPr>
        <sz val="10"/>
        <rFont val="Arial"/>
        <family val="2"/>
      </rPr>
      <t xml:space="preserve">
</t>
    </r>
  </si>
  <si>
    <r>
      <t xml:space="preserve">Change MGNS PS priority to 8
S23 High power discharges operation
FD update slot: STR focal length calibration
</t>
    </r>
    <r>
      <rPr>
        <strike/>
        <sz val="10"/>
        <color rgb="FFFF0000"/>
        <rFont val="Arial"/>
        <family val="2"/>
      </rPr>
      <t>FCT update slot: APS calibration EEPROM update</t>
    </r>
  </si>
  <si>
    <r>
      <t xml:space="preserve">S22 Cathode and Neutraliser Outgassing
1h extra margin for MMO data loss
M09 MAST latch release
M10 PWI WPT-S latch release
</t>
    </r>
    <r>
      <rPr>
        <sz val="10"/>
        <color rgb="FF0000FF"/>
        <rFont val="Arial"/>
        <family val="2"/>
      </rPr>
      <t>Switch off MPO-MAG at end of MMO commissioning</t>
    </r>
  </si>
  <si>
    <r>
      <t xml:space="preserve">
</t>
    </r>
    <r>
      <rPr>
        <i/>
        <sz val="10"/>
        <color theme="1"/>
        <rFont val="Arial"/>
        <family val="2"/>
      </rPr>
      <t>AOS10+1.5</t>
    </r>
    <r>
      <rPr>
        <sz val="10"/>
        <color theme="1"/>
        <rFont val="Arial"/>
        <family val="2"/>
      </rPr>
      <t>h
AOS10+5h</t>
    </r>
    <r>
      <rPr>
        <i/>
        <sz val="10"/>
        <color theme="1"/>
        <rFont val="Arial"/>
        <family val="2"/>
      </rPr>
      <t xml:space="preserve">
</t>
    </r>
    <r>
      <rPr>
        <sz val="10"/>
        <color theme="1"/>
        <rFont val="Arial"/>
        <family val="2"/>
      </rPr>
      <t>AOS10+5h</t>
    </r>
  </si>
  <si>
    <r>
      <t xml:space="preserve">(10.00)
4.00
</t>
    </r>
    <r>
      <rPr>
        <u/>
        <sz val="10"/>
        <rFont val="Arial"/>
        <family val="2"/>
      </rPr>
      <t>3.50
3</t>
    </r>
    <r>
      <rPr>
        <sz val="10"/>
        <rFont val="Arial"/>
        <family val="2"/>
      </rPr>
      <t>.00</t>
    </r>
  </si>
  <si>
    <r>
      <t xml:space="preserve">S21 Cold outgassing
</t>
    </r>
    <r>
      <rPr>
        <sz val="10"/>
        <color rgb="FF0000FF"/>
        <rFont val="Arial"/>
        <family val="2"/>
      </rPr>
      <t>MTM SA Drive Run-in (revised)</t>
    </r>
    <r>
      <rPr>
        <sz val="10"/>
        <rFont val="Arial"/>
        <family val="2"/>
      </rPr>
      <t xml:space="preserve">
P14 MAG Functional Test
</t>
    </r>
    <r>
      <rPr>
        <strike/>
        <sz val="10"/>
        <color rgb="FFFF0000"/>
        <rFont val="Arial"/>
        <family val="2"/>
      </rPr>
      <t>S42 STR APS calibration, if needed</t>
    </r>
    <r>
      <rPr>
        <sz val="10"/>
        <rFont val="Arial"/>
        <family val="2"/>
      </rPr>
      <t xml:space="preserve">
S33 Thermal Commissioning</t>
    </r>
  </si>
  <si>
    <r>
      <rPr>
        <b/>
        <sz val="10"/>
        <rFont val="Arial"/>
        <family val="2"/>
      </rPr>
      <t>FD_MTL_05:</t>
    </r>
    <r>
      <rPr>
        <sz val="10"/>
        <rFont val="Arial"/>
        <family val="2"/>
      </rPr>
      <t xml:space="preserve">
S41 Focal Length Calibration
</t>
    </r>
    <r>
      <rPr>
        <strike/>
        <sz val="10"/>
        <color rgb="FFFF0000"/>
        <rFont val="Arial"/>
        <family val="2"/>
      </rPr>
      <t>S42 STR APS Calibration</t>
    </r>
    <r>
      <rPr>
        <sz val="10"/>
        <rFont val="Arial"/>
        <family val="2"/>
      </rPr>
      <t xml:space="preserve">
S47 SGM Guidance Update
</t>
    </r>
    <r>
      <rPr>
        <sz val="10"/>
        <color rgb="FF0000FF"/>
        <rFont val="Arial"/>
        <family val="2"/>
      </rPr>
      <t>MTM SA Drive Run-in</t>
    </r>
    <r>
      <rPr>
        <sz val="10"/>
        <rFont val="Arial"/>
        <family val="2"/>
      </rPr>
      <t xml:space="preserve">
FD attitude, SA, WOL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</si>
</sst>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yy;@"/>
    <numFmt numFmtId="165" formatCode="0.0"/>
    <numFmt numFmtId="166" formatCode="0.0000"/>
    <numFmt numFmtId="167" formatCode="[$-F400]h:mm:ss\ AM/PM"/>
    <numFmt numFmtId="168" formatCode="hh:mm:ss;@"/>
    <numFmt numFmtId="169" formatCode="h:mm:ss;@"/>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4"/>
      <name val="Arial"/>
      <family val="2"/>
    </font>
    <font>
      <b/>
      <sz val="10"/>
      <name val="Arial"/>
      <family val="2"/>
    </font>
    <font>
      <b/>
      <sz val="14"/>
      <name val="Arial"/>
      <family val="2"/>
    </font>
    <font>
      <b/>
      <sz val="11"/>
      <color theme="1"/>
      <name val="Calibri"/>
      <family val="2"/>
      <scheme val="minor"/>
    </font>
    <font>
      <sz val="11"/>
      <color rgb="FF9C6500"/>
      <name val="Calibri"/>
      <family val="2"/>
      <scheme val="minor"/>
    </font>
    <font>
      <sz val="10"/>
      <color theme="1"/>
      <name val="Arial"/>
      <family val="2"/>
    </font>
    <font>
      <sz val="11"/>
      <color rgb="FF006100"/>
      <name val="Calibri"/>
      <family val="2"/>
      <scheme val="minor"/>
    </font>
    <font>
      <sz val="11"/>
      <color rgb="FF9C0006"/>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10"/>
      <color theme="1"/>
      <name val="Arial"/>
      <family val="2"/>
    </font>
    <font>
      <sz val="10"/>
      <color rgb="FFFF0000"/>
      <name val="Arial"/>
      <family val="2"/>
    </font>
    <font>
      <u/>
      <sz val="10"/>
      <name val="Arial"/>
      <family val="2"/>
    </font>
    <font>
      <i/>
      <sz val="10"/>
      <color theme="1"/>
      <name val="Arial"/>
      <family val="2"/>
    </font>
    <font>
      <i/>
      <sz val="10"/>
      <name val="Arial"/>
      <family val="2"/>
    </font>
    <font>
      <sz val="10"/>
      <color rgb="FF0070C0"/>
      <name val="Arial"/>
      <family val="2"/>
    </font>
    <font>
      <sz val="9"/>
      <color indexed="81"/>
      <name val="Tahoma"/>
      <family val="2"/>
    </font>
    <font>
      <b/>
      <sz val="9"/>
      <color indexed="81"/>
      <name val="Tahoma"/>
      <family val="2"/>
    </font>
    <font>
      <strike/>
      <sz val="10"/>
      <color rgb="FFFF0000"/>
      <name val="Arial"/>
      <family val="2"/>
    </font>
    <font>
      <strike/>
      <sz val="10"/>
      <name val="Arial"/>
      <family val="2"/>
    </font>
    <font>
      <sz val="10"/>
      <color rgb="FF0000FF"/>
      <name val="Arial"/>
      <family val="2"/>
    </font>
    <font>
      <i/>
      <strike/>
      <sz val="10"/>
      <color rgb="FFFF0000"/>
      <name val="Arial"/>
      <family val="2"/>
    </font>
  </fonts>
  <fills count="4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0F0"/>
        <bgColor indexed="64"/>
      </patternFill>
    </fill>
  </fills>
  <borders count="50">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s>
  <cellStyleXfs count="233">
    <xf numFmtId="0" fontId="0" fillId="0" borderId="0"/>
    <xf numFmtId="0" fontId="12" fillId="0" borderId="0"/>
    <xf numFmtId="0" fontId="11" fillId="0" borderId="0"/>
    <xf numFmtId="0" fontId="10" fillId="0" borderId="0"/>
    <xf numFmtId="0" fontId="20" fillId="7" borderId="0" applyNumberFormat="0" applyBorder="0" applyAlignment="0" applyProtection="0"/>
    <xf numFmtId="0" fontId="9" fillId="0" borderId="0"/>
    <xf numFmtId="0" fontId="13" fillId="0" borderId="0"/>
    <xf numFmtId="0" fontId="21" fillId="0" borderId="0"/>
    <xf numFmtId="0" fontId="22" fillId="8" borderId="0" applyNumberFormat="0" applyBorder="0" applyAlignment="0" applyProtection="0"/>
    <xf numFmtId="0" fontId="23" fillId="9" borderId="0" applyNumberFormat="0" applyBorder="0" applyAlignment="0" applyProtection="0"/>
    <xf numFmtId="0" fontId="25" fillId="0" borderId="0" applyNumberFormat="0" applyFill="0" applyBorder="0" applyAlignment="0" applyProtection="0"/>
    <xf numFmtId="0" fontId="26" fillId="0" borderId="27" applyNumberFormat="0" applyFill="0" applyAlignment="0" applyProtection="0"/>
    <xf numFmtId="0" fontId="27" fillId="0" borderId="28" applyNumberFormat="0" applyFill="0" applyAlignment="0" applyProtection="0"/>
    <xf numFmtId="0" fontId="28" fillId="0" borderId="29" applyNumberFormat="0" applyFill="0" applyAlignment="0" applyProtection="0"/>
    <xf numFmtId="0" fontId="28" fillId="0" borderId="0" applyNumberFormat="0" applyFill="0" applyBorder="0" applyAlignment="0" applyProtection="0"/>
    <xf numFmtId="0" fontId="29" fillId="10" borderId="30" applyNumberFormat="0" applyAlignment="0" applyProtection="0"/>
    <xf numFmtId="0" fontId="30" fillId="11" borderId="31" applyNumberFormat="0" applyAlignment="0" applyProtection="0"/>
    <xf numFmtId="0" fontId="31" fillId="11" borderId="30" applyNumberFormat="0" applyAlignment="0" applyProtection="0"/>
    <xf numFmtId="0" fontId="32" fillId="0" borderId="32" applyNumberFormat="0" applyFill="0" applyAlignment="0" applyProtection="0"/>
    <xf numFmtId="0" fontId="33" fillId="12" borderId="33"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19" fillId="0" borderId="35" applyNumberFormat="0" applyFill="0" applyAlignment="0" applyProtection="0"/>
    <xf numFmtId="0" fontId="36"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36" fillId="37" borderId="0" applyNumberFormat="0" applyBorder="0" applyAlignment="0" applyProtection="0"/>
    <xf numFmtId="0" fontId="8" fillId="0" borderId="0"/>
    <xf numFmtId="0" fontId="8" fillId="13" borderId="34" applyNumberFormat="0" applyFont="0" applyAlignment="0" applyProtection="0"/>
    <xf numFmtId="0" fontId="24" fillId="0" borderId="0"/>
    <xf numFmtId="0" fontId="8" fillId="0" borderId="0"/>
    <xf numFmtId="0" fontId="8" fillId="0" borderId="0"/>
    <xf numFmtId="0" fontId="8" fillId="0" borderId="0"/>
    <xf numFmtId="0" fontId="8" fillId="0" borderId="0"/>
    <xf numFmtId="0" fontId="7" fillId="0" borderId="0"/>
    <xf numFmtId="0" fontId="7" fillId="13" borderId="34" applyNumberFormat="0" applyFont="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13" fillId="0" borderId="0"/>
    <xf numFmtId="0" fontId="7" fillId="0" borderId="0"/>
    <xf numFmtId="0" fontId="7" fillId="0" borderId="0"/>
    <xf numFmtId="0" fontId="7" fillId="0" borderId="0"/>
    <xf numFmtId="0" fontId="7" fillId="0" borderId="0"/>
    <xf numFmtId="0" fontId="7" fillId="0" borderId="0"/>
    <xf numFmtId="0" fontId="7" fillId="13" borderId="34" applyNumberFormat="0" applyFont="0" applyAlignment="0" applyProtection="0"/>
    <xf numFmtId="0" fontId="13"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13" fillId="0" borderId="0"/>
    <xf numFmtId="0" fontId="5" fillId="0" borderId="0"/>
    <xf numFmtId="0" fontId="5" fillId="0" borderId="0"/>
    <xf numFmtId="0" fontId="5" fillId="0" borderId="0"/>
    <xf numFmtId="0" fontId="5" fillId="0" borderId="0"/>
    <xf numFmtId="0" fontId="5" fillId="0" borderId="0"/>
    <xf numFmtId="0" fontId="5" fillId="13" borderId="34"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13" borderId="34"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13" borderId="34" applyNumberFormat="0" applyFont="0" applyAlignment="0" applyProtection="0"/>
    <xf numFmtId="0" fontId="5" fillId="0" borderId="0"/>
    <xf numFmtId="0" fontId="5" fillId="0" borderId="0"/>
    <xf numFmtId="0" fontId="5" fillId="0" borderId="0"/>
    <xf numFmtId="0" fontId="5" fillId="0" borderId="0"/>
    <xf numFmtId="0" fontId="5" fillId="0" borderId="0"/>
    <xf numFmtId="0" fontId="4" fillId="0" borderId="0"/>
    <xf numFmtId="0" fontId="4" fillId="13" borderId="3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37" fillId="0" borderId="0"/>
    <xf numFmtId="0" fontId="4" fillId="0" borderId="0"/>
    <xf numFmtId="0" fontId="4" fillId="0" borderId="0"/>
    <xf numFmtId="0" fontId="4" fillId="0" borderId="0"/>
    <xf numFmtId="0" fontId="4" fillId="0" borderId="0"/>
    <xf numFmtId="0" fontId="4" fillId="0" borderId="0"/>
    <xf numFmtId="0" fontId="4" fillId="13" borderId="3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13" borderId="3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13" borderId="3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13" borderId="3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13" borderId="34" applyNumberFormat="0" applyFont="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13" borderId="34" applyNumberFormat="0" applyFont="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3" fillId="32" borderId="0" applyNumberFormat="0" applyBorder="0" applyAlignment="0" applyProtection="0"/>
    <xf numFmtId="0" fontId="3" fillId="35" borderId="0" applyNumberFormat="0" applyBorder="0" applyAlignment="0" applyProtection="0"/>
    <xf numFmtId="0" fontId="2" fillId="0" borderId="0"/>
    <xf numFmtId="0" fontId="1" fillId="0" borderId="0"/>
  </cellStyleXfs>
  <cellXfs count="340">
    <xf numFmtId="0" fontId="0" fillId="0" borderId="0" xfId="0"/>
    <xf numFmtId="0" fontId="15" fillId="0" borderId="0" xfId="0" applyFont="1" applyAlignment="1">
      <alignment horizontal="center"/>
    </xf>
    <xf numFmtId="0" fontId="17" fillId="0" borderId="0" xfId="0" applyFont="1"/>
    <xf numFmtId="0" fontId="15" fillId="0" borderId="0" xfId="0" applyFont="1"/>
    <xf numFmtId="0" fontId="0" fillId="0" borderId="0" xfId="0" applyAlignment="1">
      <alignment horizontal="center"/>
    </xf>
    <xf numFmtId="0" fontId="17" fillId="0" borderId="3" xfId="0" applyFont="1" applyBorder="1" applyAlignment="1">
      <alignment horizontal="center"/>
    </xf>
    <xf numFmtId="0" fontId="0" fillId="0" borderId="0" xfId="0" applyAlignment="1">
      <alignment horizontal="center" vertical="center"/>
    </xf>
    <xf numFmtId="0" fontId="17" fillId="0" borderId="2" xfId="0" applyFont="1" applyBorder="1" applyAlignment="1">
      <alignment horizontal="center"/>
    </xf>
    <xf numFmtId="0" fontId="15" fillId="0" borderId="0" xfId="0" applyFont="1" applyBorder="1" applyAlignment="1">
      <alignment horizontal="center"/>
    </xf>
    <xf numFmtId="0" fontId="16" fillId="0" borderId="0" xfId="0" applyFont="1" applyAlignment="1">
      <alignment horizontal="center" vertical="center"/>
    </xf>
    <xf numFmtId="14" fontId="15" fillId="0" borderId="0" xfId="0" applyNumberFormat="1" applyFont="1" applyBorder="1" applyAlignment="1">
      <alignment horizontal="center"/>
    </xf>
    <xf numFmtId="0" fontId="15" fillId="0" borderId="2" xfId="0" applyFont="1" applyBorder="1" applyAlignment="1">
      <alignment horizontal="center"/>
    </xf>
    <xf numFmtId="14" fontId="15" fillId="0" borderId="3" xfId="0" applyNumberFormat="1" applyFont="1" applyBorder="1" applyAlignment="1">
      <alignment horizontal="center"/>
    </xf>
    <xf numFmtId="0" fontId="15" fillId="0" borderId="7" xfId="0" applyFont="1" applyBorder="1" applyAlignment="1">
      <alignment horizontal="center"/>
    </xf>
    <xf numFmtId="14" fontId="15" fillId="0" borderId="8" xfId="0" applyNumberFormat="1" applyFont="1" applyBorder="1" applyAlignment="1">
      <alignment horizontal="center"/>
    </xf>
    <xf numFmtId="0" fontId="17" fillId="0" borderId="0" xfId="0" applyFont="1" applyBorder="1" applyAlignment="1">
      <alignment horizontal="center"/>
    </xf>
    <xf numFmtId="166" fontId="0" fillId="2" borderId="2" xfId="0" applyNumberFormat="1" applyFill="1" applyBorder="1" applyAlignment="1">
      <alignment horizontal="center"/>
    </xf>
    <xf numFmtId="166" fontId="0" fillId="2" borderId="0" xfId="0" applyNumberFormat="1" applyFill="1" applyBorder="1" applyAlignment="1">
      <alignment horizontal="center"/>
    </xf>
    <xf numFmtId="166" fontId="0" fillId="2" borderId="3" xfId="0" applyNumberFormat="1" applyFill="1" applyBorder="1" applyAlignment="1">
      <alignment horizontal="center"/>
    </xf>
    <xf numFmtId="166" fontId="0" fillId="0" borderId="2" xfId="0" applyNumberFormat="1" applyBorder="1" applyAlignment="1">
      <alignment horizontal="center"/>
    </xf>
    <xf numFmtId="166" fontId="0" fillId="0" borderId="0" xfId="0" applyNumberFormat="1" applyBorder="1" applyAlignment="1">
      <alignment horizontal="center"/>
    </xf>
    <xf numFmtId="166" fontId="0" fillId="0" borderId="3" xfId="0" applyNumberFormat="1" applyBorder="1" applyAlignment="1">
      <alignment horizontal="center"/>
    </xf>
    <xf numFmtId="166" fontId="0" fillId="0" borderId="7" xfId="0" applyNumberFormat="1" applyBorder="1" applyAlignment="1">
      <alignment horizontal="center"/>
    </xf>
    <xf numFmtId="166" fontId="0" fillId="0" borderId="1" xfId="0" applyNumberFormat="1" applyBorder="1" applyAlignment="1">
      <alignment horizontal="center"/>
    </xf>
    <xf numFmtId="166" fontId="0" fillId="0" borderId="8" xfId="0" applyNumberFormat="1" applyBorder="1" applyAlignment="1">
      <alignment horizontal="center"/>
    </xf>
    <xf numFmtId="166" fontId="15" fillId="0" borderId="0" xfId="0" applyNumberFormat="1" applyFont="1" applyFill="1" applyBorder="1" applyAlignment="1">
      <alignment horizontal="center"/>
    </xf>
    <xf numFmtId="166" fontId="15" fillId="0" borderId="1" xfId="0" applyNumberFormat="1" applyFont="1" applyFill="1" applyBorder="1" applyAlignment="1">
      <alignment horizontal="center"/>
    </xf>
    <xf numFmtId="0" fontId="17" fillId="0" borderId="4" xfId="0" applyFont="1" applyBorder="1" applyAlignment="1">
      <alignment horizontal="center"/>
    </xf>
    <xf numFmtId="0" fontId="17" fillId="0" borderId="6" xfId="0" applyFont="1" applyBorder="1" applyAlignment="1">
      <alignment horizontal="center"/>
    </xf>
    <xf numFmtId="2" fontId="0" fillId="0" borderId="0" xfId="0" applyNumberFormat="1" applyFill="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center" vertical="center"/>
    </xf>
    <xf numFmtId="1" fontId="0" fillId="0" borderId="0" xfId="0" applyNumberFormat="1" applyBorder="1" applyAlignment="1">
      <alignment horizontal="center" vertical="center"/>
    </xf>
    <xf numFmtId="0" fontId="13" fillId="0" borderId="0" xfId="0" applyFont="1"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13" fillId="0" borderId="9" xfId="0" applyFont="1" applyBorder="1" applyAlignment="1">
      <alignment horizontal="center" vertical="center"/>
    </xf>
    <xf numFmtId="2" fontId="13" fillId="0" borderId="0" xfId="0" applyNumberFormat="1" applyFont="1" applyBorder="1" applyAlignment="1">
      <alignment horizontal="center" vertical="center"/>
    </xf>
    <xf numFmtId="165" fontId="0" fillId="0" borderId="0" xfId="0" applyNumberFormat="1" applyBorder="1" applyAlignment="1">
      <alignment horizontal="center" vertical="center"/>
    </xf>
    <xf numFmtId="166" fontId="0" fillId="0" borderId="20" xfId="0" applyNumberFormat="1" applyBorder="1" applyAlignment="1">
      <alignment horizontal="center" vertical="center"/>
    </xf>
    <xf numFmtId="0" fontId="0" fillId="0" borderId="20" xfId="0" applyFill="1" applyBorder="1" applyAlignment="1">
      <alignment horizontal="center" vertical="center"/>
    </xf>
    <xf numFmtId="2" fontId="0" fillId="0" borderId="3" xfId="0" applyNumberFormat="1" applyBorder="1" applyAlignment="1">
      <alignment horizontal="center" vertical="center" wrapText="1"/>
    </xf>
    <xf numFmtId="21" fontId="0" fillId="0" borderId="18" xfId="0" applyNumberFormat="1" applyBorder="1" applyAlignment="1">
      <alignment horizontal="center" vertical="center"/>
    </xf>
    <xf numFmtId="164" fontId="0" fillId="0" borderId="24" xfId="0" applyNumberFormat="1" applyFill="1" applyBorder="1" applyAlignment="1">
      <alignment horizontal="center" vertical="center"/>
    </xf>
    <xf numFmtId="164" fontId="0" fillId="0" borderId="2" xfId="0" applyNumberFormat="1" applyFill="1" applyBorder="1" applyAlignment="1">
      <alignment horizontal="center" vertical="center"/>
    </xf>
    <xf numFmtId="21" fontId="0" fillId="0" borderId="0" xfId="0" applyNumberFormat="1" applyBorder="1" applyAlignment="1">
      <alignment horizontal="center" vertical="center"/>
    </xf>
    <xf numFmtId="0" fontId="13" fillId="0" borderId="9" xfId="0" applyFont="1" applyFill="1" applyBorder="1" applyAlignment="1">
      <alignment vertical="center" wrapText="1"/>
    </xf>
    <xf numFmtId="0" fontId="13" fillId="0" borderId="0" xfId="0" applyFont="1"/>
    <xf numFmtId="1" fontId="0" fillId="0" borderId="16" xfId="0" applyNumberFormat="1" applyBorder="1" applyAlignment="1">
      <alignment horizontal="center" vertical="center"/>
    </xf>
    <xf numFmtId="2" fontId="0" fillId="0" borderId="22" xfId="0" applyNumberFormat="1" applyBorder="1" applyAlignment="1">
      <alignment horizontal="center" vertical="center"/>
    </xf>
    <xf numFmtId="0" fontId="13" fillId="0" borderId="11" xfId="0" applyFont="1" applyBorder="1" applyAlignment="1">
      <alignment horizontal="center" vertical="center"/>
    </xf>
    <xf numFmtId="0" fontId="0" fillId="0" borderId="11" xfId="0" applyBorder="1" applyAlignment="1">
      <alignment horizontal="center" vertical="center"/>
    </xf>
    <xf numFmtId="2" fontId="0" fillId="0" borderId="0" xfId="0" applyNumberFormat="1" applyBorder="1" applyAlignment="1">
      <alignment horizontal="center" vertical="center"/>
    </xf>
    <xf numFmtId="2" fontId="0" fillId="0" borderId="0" xfId="0" applyNumberFormat="1" applyBorder="1" applyAlignment="1">
      <alignment horizontal="center" vertical="center" wrapText="1"/>
    </xf>
    <xf numFmtId="164" fontId="17" fillId="0" borderId="39" xfId="0" applyNumberFormat="1" applyFont="1" applyFill="1" applyBorder="1" applyAlignment="1">
      <alignment horizontal="center" vertical="center" wrapText="1"/>
    </xf>
    <xf numFmtId="0" fontId="17" fillId="0" borderId="40" xfId="0" applyFont="1" applyBorder="1" applyAlignment="1">
      <alignment horizontal="center" vertical="center" wrapText="1"/>
    </xf>
    <xf numFmtId="1" fontId="17" fillId="0" borderId="41" xfId="0" applyNumberFormat="1" applyFont="1" applyBorder="1" applyAlignment="1">
      <alignment horizontal="center" vertical="center" wrapText="1"/>
    </xf>
    <xf numFmtId="2" fontId="17" fillId="0" borderId="40" xfId="0" applyNumberFormat="1" applyFont="1" applyFill="1" applyBorder="1" applyAlignment="1">
      <alignment horizontal="center" vertical="center" wrapText="1"/>
    </xf>
    <xf numFmtId="165" fontId="17" fillId="0" borderId="40" xfId="0" applyNumberFormat="1" applyFont="1" applyBorder="1" applyAlignment="1">
      <alignment horizontal="center" vertical="center" wrapText="1"/>
    </xf>
    <xf numFmtId="167" fontId="17" fillId="0" borderId="43" xfId="0" applyNumberFormat="1" applyFont="1" applyBorder="1" applyAlignment="1">
      <alignment horizontal="center" vertical="center" wrapText="1"/>
    </xf>
    <xf numFmtId="167" fontId="17" fillId="0" borderId="40" xfId="0" applyNumberFormat="1" applyFont="1" applyBorder="1" applyAlignment="1">
      <alignment horizontal="center" vertical="center" wrapText="1"/>
    </xf>
    <xf numFmtId="0" fontId="17" fillId="0" borderId="40" xfId="0" applyFont="1" applyFill="1" applyBorder="1" applyAlignment="1">
      <alignment horizontal="center" vertical="center" wrapText="1"/>
    </xf>
    <xf numFmtId="0" fontId="17" fillId="0" borderId="40" xfId="0" applyNumberFormat="1" applyFont="1" applyBorder="1" applyAlignment="1">
      <alignment horizontal="center" vertical="center"/>
    </xf>
    <xf numFmtId="0" fontId="17" fillId="0" borderId="40" xfId="0" applyNumberFormat="1" applyFont="1" applyBorder="1" applyAlignment="1">
      <alignment horizontal="center" vertical="center" wrapText="1"/>
    </xf>
    <xf numFmtId="0" fontId="13" fillId="0" borderId="9" xfId="0" applyFont="1" applyFill="1" applyBorder="1" applyAlignment="1">
      <alignment horizontal="left" vertical="center" wrapText="1"/>
    </xf>
    <xf numFmtId="2" fontId="13" fillId="0" borderId="9" xfId="0" applyNumberFormat="1" applyFont="1" applyFill="1" applyBorder="1" applyAlignment="1">
      <alignment horizontal="left" vertical="center" wrapText="1"/>
    </xf>
    <xf numFmtId="2" fontId="13" fillId="0" borderId="9" xfId="0" applyNumberFormat="1" applyFont="1" applyFill="1" applyBorder="1" applyAlignment="1">
      <alignment horizontal="center" vertical="center" wrapText="1"/>
    </xf>
    <xf numFmtId="0" fontId="13" fillId="0" borderId="9" xfId="94" applyFont="1" applyFill="1" applyBorder="1" applyAlignment="1">
      <alignment horizontal="left" vertical="center" wrapText="1"/>
    </xf>
    <xf numFmtId="2" fontId="13" fillId="0" borderId="9" xfId="94" applyNumberFormat="1" applyFont="1" applyFill="1" applyBorder="1" applyAlignment="1">
      <alignment horizontal="center" vertical="center" wrapText="1"/>
    </xf>
    <xf numFmtId="49" fontId="13" fillId="0" borderId="9" xfId="94" applyNumberFormat="1" applyFont="1" applyFill="1" applyBorder="1" applyAlignment="1">
      <alignment horizontal="center" vertical="center" wrapText="1"/>
    </xf>
    <xf numFmtId="166" fontId="0" fillId="0" borderId="9" xfId="0" applyNumberFormat="1" applyBorder="1" applyAlignment="1">
      <alignment horizontal="center" vertical="center"/>
    </xf>
    <xf numFmtId="0" fontId="13" fillId="0" borderId="10" xfId="0" applyFont="1" applyBorder="1" applyAlignment="1">
      <alignment horizontal="center" vertical="center" wrapText="1"/>
    </xf>
    <xf numFmtId="2" fontId="13" fillId="0" borderId="10" xfId="0" applyNumberFormat="1" applyFont="1" applyBorder="1" applyAlignment="1">
      <alignment horizontal="center" vertical="center" wrapText="1"/>
    </xf>
    <xf numFmtId="2" fontId="13" fillId="0" borderId="10" xfId="94" applyNumberFormat="1" applyFont="1" applyBorder="1" applyAlignment="1">
      <alignment horizontal="center" vertical="center" wrapText="1"/>
    </xf>
    <xf numFmtId="0" fontId="13" fillId="0" borderId="11" xfId="0" applyFont="1" applyBorder="1" applyAlignment="1">
      <alignment horizontal="lef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7" fillId="0" borderId="42" xfId="0" applyNumberFormat="1" applyFont="1" applyBorder="1" applyAlignment="1">
      <alignment horizontal="center" vertical="center" wrapText="1"/>
    </xf>
    <xf numFmtId="2" fontId="13" fillId="0" borderId="38" xfId="0" applyNumberFormat="1" applyFont="1" applyBorder="1" applyAlignment="1">
      <alignment horizontal="center" vertical="center" wrapText="1"/>
    </xf>
    <xf numFmtId="2" fontId="0" fillId="0" borderId="9" xfId="0" applyNumberFormat="1" applyFill="1" applyBorder="1" applyAlignment="1">
      <alignment horizontal="center" vertical="center" wrapText="1"/>
    </xf>
    <xf numFmtId="0" fontId="13" fillId="0" borderId="9" xfId="0" quotePrefix="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0" fillId="0" borderId="10" xfId="0" applyBorder="1" applyAlignment="1">
      <alignment horizontal="center" vertical="center"/>
    </xf>
    <xf numFmtId="21" fontId="0" fillId="0" borderId="11" xfId="0" applyNumberFormat="1" applyBorder="1" applyAlignment="1">
      <alignment horizontal="center" vertical="center"/>
    </xf>
    <xf numFmtId="0" fontId="0" fillId="0" borderId="12" xfId="0" applyBorder="1" applyAlignment="1">
      <alignment horizontal="center" vertical="center"/>
    </xf>
    <xf numFmtId="0" fontId="3" fillId="0" borderId="9" xfId="228" applyBorder="1" applyAlignment="1">
      <alignment horizontal="left" vertical="top" wrapText="1"/>
    </xf>
    <xf numFmtId="0" fontId="3" fillId="0" borderId="9" xfId="228" applyBorder="1" applyAlignment="1">
      <alignment horizontal="center" vertical="top" wrapText="1"/>
    </xf>
    <xf numFmtId="0" fontId="3" fillId="0" borderId="9" xfId="228" applyFill="1" applyBorder="1" applyAlignment="1">
      <alignment horizontal="left" vertical="top" wrapText="1"/>
    </xf>
    <xf numFmtId="0" fontId="3" fillId="0" borderId="9" xfId="228" applyFill="1" applyBorder="1" applyAlignment="1">
      <alignment horizontal="center" vertical="top" wrapText="1"/>
    </xf>
    <xf numFmtId="0" fontId="3" fillId="0" borderId="9" xfId="230" applyFont="1" applyFill="1" applyBorder="1" applyAlignment="1">
      <alignment horizontal="center" vertical="top" wrapText="1"/>
    </xf>
    <xf numFmtId="0" fontId="3" fillId="0" borderId="9" xfId="230" applyFill="1" applyBorder="1" applyAlignment="1">
      <alignment horizontal="center" vertical="top" wrapText="1"/>
    </xf>
    <xf numFmtId="2"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wrapText="1"/>
    </xf>
    <xf numFmtId="0" fontId="22" fillId="8" borderId="9" xfId="8" applyBorder="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2" fontId="13" fillId="0" borderId="20" xfId="0" applyNumberFormat="1" applyFont="1" applyFill="1" applyBorder="1" applyAlignment="1">
      <alignment horizontal="center" vertical="center" wrapText="1"/>
    </xf>
    <xf numFmtId="2" fontId="0" fillId="0" borderId="9" xfId="0" applyNumberFormat="1" applyFill="1" applyBorder="1"/>
    <xf numFmtId="2" fontId="0" fillId="0" borderId="9" xfId="0" applyNumberFormat="1" applyFill="1" applyBorder="1" applyAlignment="1">
      <alignment horizontal="center" vertical="center"/>
    </xf>
    <xf numFmtId="2" fontId="0" fillId="6" borderId="9" xfId="0" applyNumberFormat="1" applyFill="1" applyBorder="1" applyAlignment="1">
      <alignment horizontal="center" vertical="center"/>
    </xf>
    <xf numFmtId="2" fontId="0" fillId="0" borderId="22" xfId="0" applyNumberFormat="1" applyFill="1" applyBorder="1"/>
    <xf numFmtId="2" fontId="0" fillId="0" borderId="22" xfId="0" applyNumberFormat="1" applyFill="1" applyBorder="1" applyAlignment="1">
      <alignment horizontal="center" vertical="center"/>
    </xf>
    <xf numFmtId="2" fontId="0" fillId="0" borderId="10" xfId="0" applyNumberFormat="1" applyFill="1" applyBorder="1" applyAlignment="1">
      <alignment horizontal="center" vertical="center"/>
    </xf>
    <xf numFmtId="2" fontId="0" fillId="6" borderId="22" xfId="0" applyNumberFormat="1" applyFill="1" applyBorder="1" applyAlignment="1">
      <alignment horizontal="center" vertical="center"/>
    </xf>
    <xf numFmtId="167" fontId="17" fillId="0" borderId="39" xfId="0" applyNumberFormat="1" applyFont="1" applyBorder="1" applyAlignment="1">
      <alignment horizontal="center" vertical="center" wrapText="1"/>
    </xf>
    <xf numFmtId="2" fontId="17" fillId="0" borderId="40" xfId="0" applyNumberFormat="1" applyFont="1" applyBorder="1" applyAlignment="1">
      <alignment horizontal="center" vertical="center" wrapText="1"/>
    </xf>
    <xf numFmtId="167" fontId="17" fillId="0" borderId="40" xfId="0" applyNumberFormat="1" applyFont="1" applyFill="1" applyBorder="1" applyAlignment="1">
      <alignment horizontal="center" vertical="center" wrapText="1"/>
    </xf>
    <xf numFmtId="2" fontId="17" fillId="0" borderId="42" xfId="0" applyNumberFormat="1" applyFont="1" applyBorder="1" applyAlignment="1">
      <alignment horizontal="center" vertical="center" wrapText="1"/>
    </xf>
    <xf numFmtId="2" fontId="13" fillId="0" borderId="20" xfId="0" applyNumberFormat="1" applyFont="1" applyFill="1" applyBorder="1" applyAlignment="1">
      <alignment horizontal="left" vertical="center" wrapText="1"/>
    </xf>
    <xf numFmtId="2" fontId="13" fillId="0" borderId="45" xfId="0" applyNumberFormat="1" applyFont="1" applyBorder="1" applyAlignment="1">
      <alignment horizontal="center" vertical="center" wrapText="1"/>
    </xf>
    <xf numFmtId="165" fontId="17" fillId="0" borderId="39" xfId="0" applyNumberFormat="1" applyFont="1" applyBorder="1" applyAlignment="1">
      <alignment horizontal="center" vertical="center" wrapText="1"/>
    </xf>
    <xf numFmtId="165" fontId="0" fillId="0" borderId="22" xfId="0" applyNumberFormat="1" applyBorder="1" applyAlignment="1">
      <alignment horizontal="center" vertical="center"/>
    </xf>
    <xf numFmtId="165" fontId="13" fillId="0" borderId="22" xfId="0" applyNumberFormat="1" applyFont="1" applyBorder="1" applyAlignment="1">
      <alignment horizontal="center" vertical="center"/>
    </xf>
    <xf numFmtId="21" fontId="0" fillId="0" borderId="23" xfId="0" applyNumberFormat="1" applyBorder="1" applyAlignment="1">
      <alignment horizontal="center" vertical="center"/>
    </xf>
    <xf numFmtId="2" fontId="17" fillId="0" borderId="43" xfId="0" applyNumberFormat="1" applyFont="1" applyBorder="1" applyAlignment="1">
      <alignment horizontal="center" vertical="center" wrapText="1"/>
    </xf>
    <xf numFmtId="2" fontId="0" fillId="0" borderId="19" xfId="0" applyNumberFormat="1" applyFill="1" applyBorder="1" applyAlignment="1">
      <alignment horizontal="center" vertical="center"/>
    </xf>
    <xf numFmtId="167" fontId="17" fillId="0" borderId="42" xfId="0" applyNumberFormat="1" applyFont="1" applyBorder="1" applyAlignment="1">
      <alignment horizontal="center" vertical="center" wrapText="1"/>
    </xf>
    <xf numFmtId="2" fontId="0" fillId="0" borderId="10" xfId="0" applyNumberFormat="1" applyFill="1" applyBorder="1"/>
    <xf numFmtId="2" fontId="0" fillId="6" borderId="10" xfId="0" applyNumberFormat="1" applyFill="1" applyBorder="1" applyAlignment="1">
      <alignment horizontal="center" vertical="center"/>
    </xf>
    <xf numFmtId="21" fontId="0" fillId="0" borderId="12" xfId="0" applyNumberFormat="1" applyBorder="1" applyAlignment="1">
      <alignment horizontal="center" vertical="center"/>
    </xf>
    <xf numFmtId="0" fontId="0" fillId="0" borderId="44" xfId="0" applyBorder="1" applyAlignment="1">
      <alignment horizontal="center" vertical="center"/>
    </xf>
    <xf numFmtId="0" fontId="17" fillId="0" borderId="43" xfId="0" applyFont="1" applyFill="1" applyBorder="1" applyAlignment="1">
      <alignment horizontal="center" vertical="center" wrapText="1"/>
    </xf>
    <xf numFmtId="0" fontId="0" fillId="0" borderId="19" xfId="0" applyBorder="1" applyAlignment="1">
      <alignment horizontal="center" vertical="center"/>
    </xf>
    <xf numFmtId="2" fontId="0" fillId="0" borderId="46" xfId="0" applyNumberFormat="1" applyBorder="1" applyAlignment="1">
      <alignment horizontal="center" vertical="center"/>
    </xf>
    <xf numFmtId="165" fontId="17" fillId="0" borderId="42" xfId="0" applyNumberFormat="1" applyFont="1" applyBorder="1" applyAlignment="1">
      <alignment horizontal="center" vertical="center" wrapText="1"/>
    </xf>
    <xf numFmtId="0" fontId="13" fillId="0" borderId="9" xfId="94" applyFont="1" applyFill="1" applyBorder="1" applyAlignment="1">
      <alignment horizontal="center" vertical="center" wrapText="1"/>
    </xf>
    <xf numFmtId="165" fontId="0" fillId="0" borderId="22" xfId="0" applyNumberFormat="1" applyFill="1" applyBorder="1" applyAlignment="1">
      <alignment horizontal="center" vertical="center"/>
    </xf>
    <xf numFmtId="0" fontId="13" fillId="0" borderId="20" xfId="0" applyFont="1" applyFill="1" applyBorder="1" applyAlignment="1">
      <alignment horizontal="center" vertical="center" wrapText="1"/>
    </xf>
    <xf numFmtId="0" fontId="13" fillId="0" borderId="45" xfId="0" applyFont="1" applyBorder="1" applyAlignment="1">
      <alignment horizontal="center" vertical="center" wrapText="1"/>
    </xf>
    <xf numFmtId="0" fontId="38" fillId="0" borderId="39" xfId="0" applyNumberFormat="1" applyFont="1" applyBorder="1" applyAlignment="1">
      <alignment horizontal="center" vertical="center"/>
    </xf>
    <xf numFmtId="0" fontId="21" fillId="0" borderId="2" xfId="0" applyFont="1" applyBorder="1" applyAlignment="1">
      <alignment horizontal="center" vertical="center"/>
    </xf>
    <xf numFmtId="0" fontId="21" fillId="5" borderId="22"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21" fillId="5" borderId="22" xfId="94" applyFont="1" applyFill="1" applyBorder="1" applyAlignment="1">
      <alignment horizontal="center" vertical="center" wrapText="1"/>
    </xf>
    <xf numFmtId="0" fontId="21" fillId="4" borderId="22" xfId="0" applyFont="1" applyFill="1" applyBorder="1" applyAlignment="1">
      <alignment horizontal="center" vertical="center"/>
    </xf>
    <xf numFmtId="0" fontId="21" fillId="4" borderId="24" xfId="0" applyFont="1" applyFill="1" applyBorder="1" applyAlignment="1">
      <alignment horizontal="center" vertical="center"/>
    </xf>
    <xf numFmtId="0" fontId="21" fillId="6" borderId="24" xfId="0" applyFont="1" applyFill="1" applyBorder="1" applyAlignment="1">
      <alignment horizontal="center" vertical="center" wrapText="1"/>
    </xf>
    <xf numFmtId="0" fontId="21" fillId="0" borderId="23" xfId="0" applyFont="1" applyBorder="1" applyAlignment="1">
      <alignment horizontal="center" vertical="center"/>
    </xf>
    <xf numFmtId="0" fontId="21" fillId="0" borderId="0" xfId="0" applyFont="1" applyBorder="1" applyAlignment="1">
      <alignment horizontal="center" vertical="center" wrapText="1"/>
    </xf>
    <xf numFmtId="2" fontId="39" fillId="0" borderId="9" xfId="94" applyNumberFormat="1" applyFont="1" applyFill="1" applyBorder="1" applyAlignment="1">
      <alignment horizontal="center" vertical="center" wrapText="1"/>
    </xf>
    <xf numFmtId="0" fontId="38" fillId="0" borderId="2" xfId="0" applyFont="1" applyBorder="1" applyAlignment="1">
      <alignment horizontal="center" vertical="center"/>
    </xf>
    <xf numFmtId="0" fontId="13" fillId="6" borderId="22" xfId="0" applyFont="1" applyFill="1" applyBorder="1" applyAlignment="1">
      <alignment horizontal="center" vertical="center" wrapText="1"/>
    </xf>
    <xf numFmtId="0" fontId="13" fillId="0" borderId="0" xfId="0" quotePrefix="1" applyFont="1"/>
    <xf numFmtId="0" fontId="13" fillId="5" borderId="22" xfId="94"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22" xfId="0" applyFont="1" applyFill="1" applyBorder="1" applyAlignment="1">
      <alignment horizontal="center" vertical="center"/>
    </xf>
    <xf numFmtId="0" fontId="13" fillId="6" borderId="37" xfId="0" applyFont="1" applyFill="1" applyBorder="1" applyAlignment="1">
      <alignment horizontal="center" vertical="center" wrapText="1"/>
    </xf>
    <xf numFmtId="2" fontId="13" fillId="0" borderId="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2" fontId="13" fillId="0" borderId="3" xfId="0" applyNumberFormat="1" applyFont="1" applyBorder="1" applyAlignment="1">
      <alignment horizontal="center" vertical="center" wrapText="1"/>
    </xf>
    <xf numFmtId="0" fontId="13" fillId="0" borderId="0" xfId="0" applyFont="1" applyBorder="1" applyAlignment="1">
      <alignment horizontal="center" vertical="center" wrapText="1"/>
    </xf>
    <xf numFmtId="2" fontId="13" fillId="0" borderId="9" xfId="0" applyNumberFormat="1" applyFont="1" applyBorder="1" applyAlignment="1">
      <alignment horizontal="center" vertical="center" wrapText="1"/>
    </xf>
    <xf numFmtId="2" fontId="13" fillId="0" borderId="9" xfId="94" applyNumberFormat="1" applyFont="1" applyBorder="1" applyAlignment="1">
      <alignment horizontal="center" vertical="center" wrapText="1"/>
    </xf>
    <xf numFmtId="0" fontId="13" fillId="6" borderId="9" xfId="0" applyFont="1" applyFill="1" applyBorder="1" applyAlignment="1">
      <alignment horizontal="center" vertical="center" wrapText="1"/>
    </xf>
    <xf numFmtId="0" fontId="13" fillId="5" borderId="9" xfId="94" applyFont="1" applyFill="1" applyBorder="1" applyAlignment="1">
      <alignment horizontal="center" vertical="center" wrapText="1"/>
    </xf>
    <xf numFmtId="0" fontId="13" fillId="5" borderId="9" xfId="94" applyFont="1" applyFill="1" applyBorder="1" applyAlignment="1">
      <alignment horizontal="center" vertical="center"/>
    </xf>
    <xf numFmtId="0" fontId="13" fillId="4" borderId="9"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1" fillId="0" borderId="0" xfId="0" applyFont="1" applyBorder="1" applyAlignment="1">
      <alignment horizontal="center" vertical="center"/>
    </xf>
    <xf numFmtId="0" fontId="38" fillId="0" borderId="0" xfId="0" applyFont="1" applyBorder="1" applyAlignment="1">
      <alignment horizontal="center" vertical="center"/>
    </xf>
    <xf numFmtId="0" fontId="38" fillId="0" borderId="43" xfId="0" applyNumberFormat="1" applyFont="1" applyBorder="1" applyAlignment="1">
      <alignment horizontal="center" vertical="center" wrapText="1"/>
    </xf>
    <xf numFmtId="0" fontId="21" fillId="0" borderId="19" xfId="0" applyFont="1" applyFill="1" applyBorder="1" applyAlignment="1">
      <alignment horizontal="center" vertical="top" wrapText="1"/>
    </xf>
    <xf numFmtId="0" fontId="13" fillId="0" borderId="9" xfId="0" applyFont="1" applyFill="1" applyBorder="1" applyAlignment="1">
      <alignment horizontal="left" vertical="top" wrapText="1"/>
    </xf>
    <xf numFmtId="2" fontId="13" fillId="0" borderId="9" xfId="0" applyNumberFormat="1" applyFont="1" applyFill="1" applyBorder="1" applyAlignment="1">
      <alignment horizontal="center" vertical="top" wrapText="1"/>
    </xf>
    <xf numFmtId="0" fontId="13" fillId="0" borderId="9" xfId="0" applyFont="1" applyFill="1" applyBorder="1" applyAlignment="1">
      <alignment vertical="top" wrapText="1"/>
    </xf>
    <xf numFmtId="0" fontId="13" fillId="0" borderId="9" xfId="0" applyFont="1" applyFill="1" applyBorder="1" applyAlignment="1">
      <alignment horizontal="center" vertical="top" wrapText="1"/>
    </xf>
    <xf numFmtId="2" fontId="13" fillId="0" borderId="9" xfId="0" quotePrefix="1" applyNumberFormat="1" applyFont="1" applyFill="1" applyBorder="1" applyAlignment="1">
      <alignment horizontal="center" vertical="top" wrapText="1"/>
    </xf>
    <xf numFmtId="0" fontId="21" fillId="0" borderId="19" xfId="94" applyFont="1" applyFill="1" applyBorder="1" applyAlignment="1">
      <alignment horizontal="center" vertical="top" wrapText="1"/>
    </xf>
    <xf numFmtId="2" fontId="13" fillId="0" borderId="9" xfId="94" applyNumberFormat="1" applyFont="1" applyFill="1" applyBorder="1" applyAlignment="1">
      <alignment horizontal="center" vertical="top" wrapText="1"/>
    </xf>
    <xf numFmtId="0" fontId="13" fillId="0" borderId="9" xfId="94" applyFont="1" applyFill="1" applyBorder="1" applyAlignment="1">
      <alignment horizontal="left" vertical="top" wrapText="1"/>
    </xf>
    <xf numFmtId="2" fontId="13" fillId="0" borderId="9" xfId="0" applyNumberFormat="1" applyFont="1" applyFill="1" applyBorder="1" applyAlignment="1">
      <alignment horizontal="left" vertical="top" wrapText="1"/>
    </xf>
    <xf numFmtId="0" fontId="21" fillId="0" borderId="18" xfId="0" applyFont="1" applyFill="1" applyBorder="1" applyAlignment="1">
      <alignment horizontal="center" vertical="top" wrapText="1"/>
    </xf>
    <xf numFmtId="2" fontId="13" fillId="0" borderId="20" xfId="0" applyNumberFormat="1" applyFont="1" applyFill="1" applyBorder="1" applyAlignment="1">
      <alignment horizontal="left" vertical="top" wrapText="1"/>
    </xf>
    <xf numFmtId="2" fontId="13" fillId="0" borderId="20" xfId="0" applyNumberFormat="1" applyFont="1" applyFill="1" applyBorder="1" applyAlignment="1">
      <alignment horizontal="center" vertical="top" wrapText="1"/>
    </xf>
    <xf numFmtId="0" fontId="13" fillId="0" borderId="20" xfId="0" applyFont="1" applyFill="1" applyBorder="1" applyAlignment="1">
      <alignment horizontal="left" vertical="top" wrapText="1"/>
    </xf>
    <xf numFmtId="2" fontId="13" fillId="0" borderId="9" xfId="94" quotePrefix="1" applyNumberFormat="1" applyFont="1" applyFill="1" applyBorder="1" applyAlignment="1">
      <alignment horizontal="center" vertical="top" wrapText="1"/>
    </xf>
    <xf numFmtId="0" fontId="13" fillId="0" borderId="19" xfId="94" applyFont="1" applyFill="1" applyBorder="1" applyAlignment="1">
      <alignment horizontal="center" vertical="top" wrapText="1"/>
    </xf>
    <xf numFmtId="0" fontId="13" fillId="0" borderId="36" xfId="0" applyFont="1" applyFill="1" applyBorder="1" applyAlignment="1">
      <alignment horizontal="left" vertical="top" wrapText="1"/>
    </xf>
    <xf numFmtId="2" fontId="13" fillId="0" borderId="36" xfId="0" quotePrefix="1" applyNumberFormat="1" applyFont="1" applyFill="1" applyBorder="1" applyAlignment="1">
      <alignment horizontal="center" vertical="top" wrapText="1"/>
    </xf>
    <xf numFmtId="2" fontId="13" fillId="0" borderId="36" xfId="0" applyNumberFormat="1" applyFont="1" applyFill="1" applyBorder="1" applyAlignment="1">
      <alignment horizontal="center" vertical="top" wrapText="1"/>
    </xf>
    <xf numFmtId="0" fontId="21" fillId="0" borderId="44" xfId="0" applyFont="1" applyFill="1" applyBorder="1" applyAlignment="1">
      <alignment horizontal="center" vertical="top"/>
    </xf>
    <xf numFmtId="0" fontId="13" fillId="0" borderId="11" xfId="0" applyFont="1" applyBorder="1" applyAlignment="1">
      <alignment horizontal="left" vertical="top" wrapText="1"/>
    </xf>
    <xf numFmtId="0" fontId="13" fillId="0" borderId="11" xfId="0" applyFont="1" applyBorder="1" applyAlignment="1">
      <alignment horizontal="center" vertical="top" wrapText="1"/>
    </xf>
    <xf numFmtId="49" fontId="13" fillId="0" borderId="9" xfId="94" applyNumberFormat="1" applyFont="1" applyFill="1" applyBorder="1" applyAlignment="1">
      <alignment horizontal="center" vertical="top" wrapText="1"/>
    </xf>
    <xf numFmtId="0" fontId="41" fillId="0" borderId="19" xfId="0" applyFont="1" applyFill="1" applyBorder="1" applyAlignment="1">
      <alignment horizontal="center" vertical="top" wrapText="1"/>
    </xf>
    <xf numFmtId="2" fontId="13" fillId="6" borderId="9" xfId="0" applyNumberFormat="1" applyFont="1" applyFill="1" applyBorder="1" applyAlignment="1">
      <alignment horizontal="center" vertical="center"/>
    </xf>
    <xf numFmtId="2" fontId="39" fillId="0" borderId="10" xfId="94" applyNumberFormat="1" applyFont="1" applyBorder="1" applyAlignment="1">
      <alignment horizontal="center" vertical="center" wrapText="1"/>
    </xf>
    <xf numFmtId="0" fontId="39" fillId="0" borderId="9" xfId="0" applyFont="1" applyFill="1" applyBorder="1" applyAlignment="1">
      <alignment horizontal="left" vertical="top" wrapText="1"/>
    </xf>
    <xf numFmtId="14" fontId="0" fillId="0" borderId="9" xfId="0" applyNumberFormat="1" applyBorder="1" applyAlignment="1">
      <alignment horizontal="center" vertical="top"/>
    </xf>
    <xf numFmtId="0" fontId="0" fillId="0" borderId="9" xfId="0" applyNumberFormat="1" applyBorder="1" applyAlignment="1">
      <alignment horizontal="center" vertical="top"/>
    </xf>
    <xf numFmtId="0" fontId="6" fillId="0" borderId="0" xfId="80" applyAlignment="1">
      <alignment horizontal="center" vertical="top"/>
    </xf>
    <xf numFmtId="2" fontId="17" fillId="0" borderId="9" xfId="179" applyNumberFormat="1" applyFont="1" applyBorder="1" applyAlignment="1">
      <alignment horizontal="center" vertical="center" wrapText="1"/>
    </xf>
    <xf numFmtId="168" fontId="17" fillId="0" borderId="9" xfId="179" applyNumberFormat="1" applyFont="1" applyBorder="1" applyAlignment="1">
      <alignment horizontal="center" vertical="center" wrapText="1"/>
    </xf>
    <xf numFmtId="167" fontId="17" fillId="0" borderId="9" xfId="179" applyNumberFormat="1" applyFont="1" applyBorder="1" applyAlignment="1">
      <alignment horizontal="center" vertical="center" wrapText="1"/>
    </xf>
    <xf numFmtId="21" fontId="0" fillId="0" borderId="9" xfId="0" applyNumberFormat="1" applyBorder="1" applyAlignment="1">
      <alignment horizontal="center" vertical="top"/>
    </xf>
    <xf numFmtId="2" fontId="0" fillId="0" borderId="9" xfId="0" applyNumberFormat="1" applyBorder="1" applyAlignment="1">
      <alignment horizontal="center" vertical="top"/>
    </xf>
    <xf numFmtId="168" fontId="0" fillId="0" borderId="9" xfId="0" applyNumberFormat="1" applyBorder="1" applyAlignment="1">
      <alignment horizontal="center" vertical="top"/>
    </xf>
    <xf numFmtId="169" fontId="0" fillId="0" borderId="9" xfId="0" applyNumberFormat="1" applyBorder="1" applyAlignment="1">
      <alignment horizontal="center" vertical="top"/>
    </xf>
    <xf numFmtId="2" fontId="6" fillId="0" borderId="0" xfId="80" applyNumberFormat="1" applyAlignment="1">
      <alignment horizontal="center" vertical="top"/>
    </xf>
    <xf numFmtId="0" fontId="13" fillId="6" borderId="21"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13" fillId="0" borderId="17" xfId="0" applyFont="1" applyFill="1" applyBorder="1" applyAlignment="1">
      <alignment horizontal="center" vertical="center" wrapText="1"/>
    </xf>
    <xf numFmtId="2" fontId="13" fillId="0" borderId="17" xfId="0" applyNumberFormat="1" applyFont="1" applyFill="1" applyBorder="1" applyAlignment="1">
      <alignment horizontal="center" vertical="center" wrapText="1"/>
    </xf>
    <xf numFmtId="2" fontId="13" fillId="0" borderId="17" xfId="0" applyNumberFormat="1" applyFont="1" applyBorder="1" applyAlignment="1">
      <alignment horizontal="center" vertical="center" wrapText="1"/>
    </xf>
    <xf numFmtId="0" fontId="13" fillId="6" borderId="17" xfId="0" applyFont="1" applyFill="1" applyBorder="1" applyAlignment="1">
      <alignment horizontal="center" vertical="center" wrapText="1"/>
    </xf>
    <xf numFmtId="2" fontId="13" fillId="0" borderId="48" xfId="0" applyNumberFormat="1" applyFont="1" applyBorder="1" applyAlignment="1">
      <alignment horizontal="center" vertical="center" wrapText="1"/>
    </xf>
    <xf numFmtId="0" fontId="13" fillId="6" borderId="23"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11" xfId="0" applyFont="1" applyFill="1" applyBorder="1" applyAlignment="1">
      <alignment horizontal="center" vertical="center" wrapText="1"/>
    </xf>
    <xf numFmtId="2" fontId="13" fillId="0" borderId="11" xfId="0" applyNumberFormat="1" applyFont="1" applyFill="1" applyBorder="1" applyAlignment="1">
      <alignment horizontal="center" vertical="center" wrapText="1"/>
    </xf>
    <xf numFmtId="2" fontId="13" fillId="0" borderId="11" xfId="0" applyNumberFormat="1" applyFont="1" applyBorder="1" applyAlignment="1">
      <alignment horizontal="center" vertical="center" wrapText="1"/>
    </xf>
    <xf numFmtId="0" fontId="13" fillId="6" borderId="11" xfId="0" applyFont="1" applyFill="1" applyBorder="1" applyAlignment="1">
      <alignment horizontal="center" vertical="center" wrapText="1"/>
    </xf>
    <xf numFmtId="2" fontId="13" fillId="0" borderId="12" xfId="0" applyNumberFormat="1" applyFont="1" applyBorder="1" applyAlignment="1">
      <alignment horizontal="center" vertical="center" wrapText="1"/>
    </xf>
    <xf numFmtId="2" fontId="13" fillId="0" borderId="17" xfId="0" applyNumberFormat="1" applyFont="1" applyFill="1" applyBorder="1" applyAlignment="1">
      <alignment horizontal="left" vertical="center" wrapText="1"/>
    </xf>
    <xf numFmtId="0" fontId="13" fillId="0" borderId="48" xfId="0" applyFont="1" applyBorder="1" applyAlignment="1">
      <alignment horizontal="center" vertical="center" wrapText="1"/>
    </xf>
    <xf numFmtId="0" fontId="13" fillId="5" borderId="21" xfId="94" applyFont="1" applyFill="1" applyBorder="1" applyAlignment="1">
      <alignment horizontal="center" vertical="center" wrapText="1"/>
    </xf>
    <xf numFmtId="0" fontId="13" fillId="0" borderId="17" xfId="94" applyFont="1" applyFill="1" applyBorder="1" applyAlignment="1">
      <alignment horizontal="left" vertical="center" wrapText="1"/>
    </xf>
    <xf numFmtId="2" fontId="13" fillId="0" borderId="17" xfId="94" applyNumberFormat="1" applyFont="1" applyFill="1" applyBorder="1" applyAlignment="1">
      <alignment horizontal="center" vertical="center" wrapText="1"/>
    </xf>
    <xf numFmtId="2" fontId="13" fillId="0" borderId="17" xfId="94" applyNumberFormat="1" applyFont="1" applyBorder="1" applyAlignment="1">
      <alignment horizontal="center" vertical="center" wrapText="1"/>
    </xf>
    <xf numFmtId="0" fontId="13" fillId="5" borderId="17" xfId="94" applyFont="1" applyFill="1" applyBorder="1" applyAlignment="1">
      <alignment horizontal="center" vertical="center" wrapText="1"/>
    </xf>
    <xf numFmtId="2" fontId="13" fillId="0" borderId="48" xfId="94" applyNumberFormat="1" applyFont="1" applyBorder="1" applyAlignment="1">
      <alignment horizontal="center" vertical="center" wrapText="1"/>
    </xf>
    <xf numFmtId="2" fontId="13" fillId="0" borderId="12" xfId="94" applyNumberFormat="1" applyFont="1" applyBorder="1" applyAlignment="1">
      <alignment horizontal="center" vertical="center" wrapText="1"/>
    </xf>
    <xf numFmtId="0" fontId="13" fillId="4" borderId="21" xfId="0" applyFont="1" applyFill="1" applyBorder="1" applyAlignment="1">
      <alignment horizontal="center" vertical="center"/>
    </xf>
    <xf numFmtId="0" fontId="13" fillId="4" borderId="17" xfId="0" applyFont="1" applyFill="1" applyBorder="1" applyAlignment="1">
      <alignment horizontal="center" vertical="center" wrapText="1"/>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11" xfId="0" applyFont="1" applyFill="1" applyBorder="1" applyAlignment="1">
      <alignment horizontal="center" vertical="center" wrapText="1"/>
    </xf>
    <xf numFmtId="0" fontId="13" fillId="5" borderId="21" xfId="0" applyFont="1" applyFill="1" applyBorder="1" applyAlignment="1">
      <alignment horizontal="center" vertical="center"/>
    </xf>
    <xf numFmtId="0" fontId="13" fillId="5" borderId="23" xfId="0" applyFont="1" applyFill="1" applyBorder="1" applyAlignment="1">
      <alignment horizontal="center" vertical="center"/>
    </xf>
    <xf numFmtId="49" fontId="13" fillId="0" borderId="11" xfId="0" applyNumberFormat="1" applyFont="1" applyFill="1" applyBorder="1" applyAlignment="1">
      <alignment horizontal="center" vertical="center" wrapText="1"/>
    </xf>
    <xf numFmtId="2" fontId="13" fillId="0" borderId="17" xfId="0" quotePrefix="1" applyNumberFormat="1" applyFont="1" applyFill="1" applyBorder="1" applyAlignment="1">
      <alignment horizontal="center" vertical="center" wrapText="1"/>
    </xf>
    <xf numFmtId="2" fontId="13" fillId="0" borderId="11" xfId="0" quotePrefix="1"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22" xfId="94" applyFont="1" applyFill="1" applyBorder="1" applyAlignment="1">
      <alignment horizontal="center" vertical="center"/>
    </xf>
    <xf numFmtId="0" fontId="39" fillId="0" borderId="10" xfId="0" applyFont="1" applyBorder="1" applyAlignment="1">
      <alignment horizontal="center" vertical="center" wrapText="1"/>
    </xf>
    <xf numFmtId="0" fontId="13" fillId="0" borderId="23" xfId="0" applyFont="1" applyBorder="1" applyAlignment="1">
      <alignment horizontal="center" vertical="center" wrapText="1"/>
    </xf>
    <xf numFmtId="0" fontId="42" fillId="0" borderId="19" xfId="94" applyFont="1" applyFill="1" applyBorder="1" applyAlignment="1">
      <alignment horizontal="center" vertical="top" wrapText="1"/>
    </xf>
    <xf numFmtId="0" fontId="42" fillId="0" borderId="19" xfId="0" applyFont="1" applyFill="1" applyBorder="1" applyAlignment="1">
      <alignment horizontal="center" vertical="top" wrapText="1"/>
    </xf>
    <xf numFmtId="0" fontId="17" fillId="0" borderId="41" xfId="0" applyFont="1" applyFill="1" applyBorder="1" applyAlignment="1">
      <alignment horizontal="center" vertical="center" wrapText="1"/>
    </xf>
    <xf numFmtId="1" fontId="0" fillId="0" borderId="49" xfId="0" applyNumberFormat="1" applyFill="1" applyBorder="1" applyAlignment="1">
      <alignment horizontal="center" vertical="center"/>
    </xf>
    <xf numFmtId="0" fontId="0" fillId="0" borderId="0" xfId="0" applyFill="1" applyBorder="1" applyAlignment="1">
      <alignment horizontal="center" vertical="center"/>
    </xf>
    <xf numFmtId="0" fontId="13" fillId="0" borderId="19" xfId="0" applyFont="1" applyFill="1" applyBorder="1" applyAlignment="1">
      <alignment horizontal="center" vertical="top" wrapText="1"/>
    </xf>
    <xf numFmtId="1" fontId="0" fillId="0" borderId="49" xfId="0" applyNumberFormat="1" applyBorder="1" applyAlignment="1">
      <alignment horizontal="center" vertical="center"/>
    </xf>
    <xf numFmtId="2" fontId="13" fillId="0" borderId="20" xfId="0" applyNumberFormat="1" applyFont="1" applyBorder="1" applyAlignment="1">
      <alignment horizontal="center" vertical="center"/>
    </xf>
    <xf numFmtId="165" fontId="0" fillId="0" borderId="20" xfId="0" applyNumberFormat="1" applyBorder="1" applyAlignment="1">
      <alignment horizontal="center" vertical="center"/>
    </xf>
    <xf numFmtId="165" fontId="0" fillId="0" borderId="45" xfId="0" applyNumberForma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3" fillId="0" borderId="20" xfId="0" applyFont="1" applyBorder="1" applyAlignment="1">
      <alignment horizontal="center" vertical="center"/>
    </xf>
    <xf numFmtId="0" fontId="0" fillId="0" borderId="45" xfId="0" applyBorder="1" applyAlignment="1">
      <alignment horizontal="center" vertical="center"/>
    </xf>
    <xf numFmtId="0" fontId="13" fillId="0" borderId="20" xfId="0" applyFont="1" applyFill="1" applyBorder="1" applyAlignment="1">
      <alignment horizontal="left" vertical="center" wrapText="1"/>
    </xf>
    <xf numFmtId="0" fontId="41" fillId="0" borderId="18" xfId="0" applyFont="1" applyFill="1" applyBorder="1" applyAlignment="1">
      <alignment horizontal="center" vertical="top" wrapText="1"/>
    </xf>
    <xf numFmtId="0" fontId="13" fillId="0" borderId="20" xfId="0" applyFont="1" applyFill="1" applyBorder="1" applyAlignment="1">
      <alignment vertical="top" wrapText="1"/>
    </xf>
    <xf numFmtId="2" fontId="0" fillId="0" borderId="24" xfId="0" applyNumberFormat="1" applyFill="1" applyBorder="1"/>
    <xf numFmtId="2" fontId="0" fillId="0" borderId="20" xfId="0" applyNumberFormat="1" applyFill="1" applyBorder="1"/>
    <xf numFmtId="2" fontId="0" fillId="0" borderId="45" xfId="0" applyNumberFormat="1" applyFill="1" applyBorder="1"/>
    <xf numFmtId="2" fontId="0" fillId="0" borderId="18" xfId="0" applyNumberFormat="1" applyFill="1" applyBorder="1" applyAlignment="1">
      <alignment horizontal="center" vertical="center"/>
    </xf>
    <xf numFmtId="2" fontId="0" fillId="0" borderId="20" xfId="0" applyNumberFormat="1" applyFill="1" applyBorder="1" applyAlignment="1">
      <alignment horizontal="center" vertical="center"/>
    </xf>
    <xf numFmtId="164" fontId="0" fillId="0" borderId="21" xfId="0" applyNumberFormat="1" applyFill="1" applyBorder="1" applyAlignment="1">
      <alignment horizontal="center" vertical="center"/>
    </xf>
    <xf numFmtId="166" fontId="0" fillId="0" borderId="17" xfId="0" applyNumberFormat="1" applyBorder="1" applyAlignment="1">
      <alignment horizontal="center" vertical="center"/>
    </xf>
    <xf numFmtId="0" fontId="0" fillId="0" borderId="17" xfId="0" applyFill="1" applyBorder="1" applyAlignment="1">
      <alignment horizontal="center" vertical="center"/>
    </xf>
    <xf numFmtId="0" fontId="17" fillId="0" borderId="47"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48" xfId="0" applyFont="1" applyFill="1" applyBorder="1" applyAlignment="1">
      <alignment horizontal="center" vertical="center" wrapText="1"/>
    </xf>
    <xf numFmtId="164" fontId="0" fillId="38" borderId="24" xfId="0" applyNumberFormat="1" applyFill="1" applyBorder="1" applyAlignment="1">
      <alignment horizontal="center" vertical="center"/>
    </xf>
    <xf numFmtId="168" fontId="17" fillId="0" borderId="9" xfId="232" applyNumberFormat="1" applyFont="1" applyBorder="1" applyAlignment="1">
      <alignment horizontal="center" vertical="center" wrapText="1"/>
    </xf>
    <xf numFmtId="167" fontId="17" fillId="0" borderId="9" xfId="232" applyNumberFormat="1" applyFont="1" applyBorder="1" applyAlignment="1">
      <alignment horizontal="center" vertical="center" wrapText="1"/>
    </xf>
    <xf numFmtId="2" fontId="17" fillId="0" borderId="9" xfId="232" applyNumberFormat="1" applyFont="1" applyBorder="1" applyAlignment="1">
      <alignment horizontal="center" vertical="center" wrapText="1"/>
    </xf>
    <xf numFmtId="0" fontId="1" fillId="0" borderId="0" xfId="232"/>
    <xf numFmtId="14" fontId="1" fillId="0" borderId="0" xfId="232" applyNumberFormat="1" applyAlignment="1">
      <alignment horizontal="center"/>
    </xf>
    <xf numFmtId="0" fontId="1" fillId="0" borderId="0" xfId="232" applyAlignment="1">
      <alignment horizontal="center"/>
    </xf>
    <xf numFmtId="21" fontId="1" fillId="0" borderId="0" xfId="232" applyNumberFormat="1" applyAlignment="1">
      <alignment horizontal="center"/>
    </xf>
    <xf numFmtId="167" fontId="1" fillId="0" borderId="0" xfId="232" applyNumberFormat="1" applyAlignment="1">
      <alignment horizontal="center"/>
    </xf>
    <xf numFmtId="0" fontId="1" fillId="0" borderId="0" xfId="232" applyAlignment="1">
      <alignment horizontal="center" vertical="center"/>
    </xf>
    <xf numFmtId="49" fontId="1" fillId="0" borderId="0" xfId="232" applyNumberFormat="1"/>
    <xf numFmtId="0" fontId="8" fillId="0" borderId="0" xfId="47"/>
    <xf numFmtId="2" fontId="17" fillId="0" borderId="39" xfId="0" applyNumberFormat="1" applyFont="1" applyFill="1" applyBorder="1" applyAlignment="1">
      <alignment horizontal="center" vertical="center" wrapText="1"/>
    </xf>
    <xf numFmtId="2" fontId="13" fillId="0" borderId="21" xfId="0" applyNumberFormat="1" applyFont="1" applyFill="1" applyBorder="1" applyAlignment="1">
      <alignment horizontal="center" vertical="center" wrapText="1"/>
    </xf>
    <xf numFmtId="2" fontId="13" fillId="0" borderId="2" xfId="0" applyNumberFormat="1" applyFont="1" applyBorder="1" applyAlignment="1">
      <alignment horizontal="center" vertical="center"/>
    </xf>
    <xf numFmtId="2" fontId="13" fillId="0" borderId="22" xfId="0" applyNumberFormat="1" applyFont="1" applyBorder="1" applyAlignment="1">
      <alignment horizontal="center" vertical="center"/>
    </xf>
    <xf numFmtId="164" fontId="0" fillId="39" borderId="24" xfId="0" applyNumberFormat="1" applyFill="1" applyBorder="1" applyAlignment="1">
      <alignment horizontal="center" vertical="center"/>
    </xf>
    <xf numFmtId="21" fontId="0" fillId="40" borderId="9" xfId="0" applyNumberFormat="1" applyFill="1" applyBorder="1" applyAlignment="1">
      <alignment horizontal="center" vertical="top"/>
    </xf>
    <xf numFmtId="0" fontId="17" fillId="0" borderId="40" xfId="0" applyNumberFormat="1"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13" fillId="41" borderId="9" xfId="0" applyFont="1" applyFill="1" applyBorder="1" applyAlignment="1">
      <alignment horizontal="center" vertical="center" wrapText="1"/>
    </xf>
    <xf numFmtId="0" fontId="40" fillId="0" borderId="9" xfId="94" applyFont="1" applyFill="1" applyBorder="1" applyAlignment="1">
      <alignment horizontal="center" vertical="center" wrapText="1"/>
    </xf>
    <xf numFmtId="2" fontId="40" fillId="0" borderId="9" xfId="0" applyNumberFormat="1"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13" fillId="0" borderId="9" xfId="0" applyFont="1" applyBorder="1" applyAlignment="1">
      <alignment vertical="center" wrapText="1"/>
    </xf>
    <xf numFmtId="0" fontId="13" fillId="0" borderId="9" xfId="0" applyFont="1" applyBorder="1" applyAlignment="1">
      <alignment vertical="center"/>
    </xf>
    <xf numFmtId="0" fontId="0" fillId="0" borderId="9" xfId="0" applyBorder="1" applyAlignment="1">
      <alignment vertical="center"/>
    </xf>
    <xf numFmtId="0" fontId="39" fillId="0" borderId="9" xfId="0" applyFont="1" applyBorder="1" applyAlignment="1">
      <alignment vertical="center" wrapText="1"/>
    </xf>
    <xf numFmtId="0" fontId="13" fillId="0" borderId="36" xfId="0" applyFont="1" applyFill="1" applyBorder="1" applyAlignment="1">
      <alignment horizontal="center" vertical="center" wrapText="1"/>
    </xf>
    <xf numFmtId="0" fontId="13" fillId="0" borderId="36" xfId="0" applyFont="1" applyFill="1" applyBorder="1" applyAlignment="1">
      <alignment horizontal="left" vertical="center" wrapText="1"/>
    </xf>
    <xf numFmtId="2" fontId="0" fillId="40" borderId="9" xfId="0" applyNumberFormat="1" applyFill="1" applyBorder="1" applyAlignment="1">
      <alignment horizontal="center" vertical="top"/>
    </xf>
    <xf numFmtId="168" fontId="0" fillId="40" borderId="9" xfId="0" applyNumberFormat="1" applyFill="1" applyBorder="1" applyAlignment="1">
      <alignment horizontal="center" vertical="top"/>
    </xf>
    <xf numFmtId="0" fontId="18" fillId="4" borderId="4"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8" xfId="0" applyFont="1" applyFill="1" applyBorder="1" applyAlignment="1">
      <alignment horizontal="center" vertical="center"/>
    </xf>
    <xf numFmtId="2" fontId="18" fillId="4" borderId="4" xfId="0" applyNumberFormat="1" applyFont="1" applyFill="1" applyBorder="1" applyAlignment="1">
      <alignment horizontal="center" vertical="center"/>
    </xf>
    <xf numFmtId="2" fontId="18" fillId="4" borderId="5" xfId="0" applyNumberFormat="1" applyFont="1" applyFill="1" applyBorder="1" applyAlignment="1">
      <alignment horizontal="center" vertical="center"/>
    </xf>
    <xf numFmtId="2" fontId="18" fillId="4" borderId="6" xfId="0" applyNumberFormat="1" applyFont="1" applyFill="1" applyBorder="1" applyAlignment="1">
      <alignment horizontal="center" vertical="center"/>
    </xf>
    <xf numFmtId="2" fontId="18" fillId="4" borderId="7" xfId="0" applyNumberFormat="1" applyFont="1" applyFill="1" applyBorder="1" applyAlignment="1">
      <alignment horizontal="center" vertical="center"/>
    </xf>
    <xf numFmtId="2" fontId="18" fillId="4" borderId="1" xfId="0" applyNumberFormat="1" applyFont="1" applyFill="1" applyBorder="1" applyAlignment="1">
      <alignment horizontal="center" vertical="center"/>
    </xf>
    <xf numFmtId="2" fontId="18" fillId="4" borderId="8" xfId="0" applyNumberFormat="1" applyFont="1" applyFill="1" applyBorder="1" applyAlignment="1">
      <alignment horizontal="center" vertical="center"/>
    </xf>
    <xf numFmtId="164" fontId="18" fillId="4" borderId="21" xfId="0" applyNumberFormat="1" applyFont="1" applyFill="1" applyBorder="1" applyAlignment="1">
      <alignment horizontal="center" vertical="center"/>
    </xf>
    <xf numFmtId="164" fontId="18" fillId="4" borderId="17" xfId="0" applyNumberFormat="1" applyFont="1" applyFill="1" applyBorder="1" applyAlignment="1">
      <alignment horizontal="center" vertical="center"/>
    </xf>
    <xf numFmtId="164" fontId="18" fillId="4" borderId="26" xfId="0" applyNumberFormat="1" applyFont="1" applyFill="1" applyBorder="1" applyAlignment="1">
      <alignment horizontal="center" vertical="center"/>
    </xf>
    <xf numFmtId="164" fontId="18" fillId="4" borderId="23" xfId="0" applyNumberFormat="1" applyFont="1" applyFill="1" applyBorder="1" applyAlignment="1">
      <alignment horizontal="center" vertical="center"/>
    </xf>
    <xf numFmtId="164" fontId="18" fillId="4" borderId="11" xfId="0" applyNumberFormat="1" applyFont="1" applyFill="1" applyBorder="1" applyAlignment="1">
      <alignment horizontal="center" vertical="center"/>
    </xf>
    <xf numFmtId="164" fontId="18" fillId="4" borderId="25" xfId="0" applyNumberFormat="1" applyFont="1" applyFill="1" applyBorder="1" applyAlignment="1">
      <alignment horizontal="center" vertical="center"/>
    </xf>
    <xf numFmtId="0" fontId="18" fillId="4" borderId="21" xfId="0" applyFont="1" applyFill="1" applyBorder="1" applyAlignment="1">
      <alignment horizontal="center" vertical="center"/>
    </xf>
    <xf numFmtId="0" fontId="18" fillId="4" borderId="47"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26" xfId="0" applyFont="1" applyFill="1" applyBorder="1" applyAlignment="1">
      <alignment horizontal="center" vertical="center"/>
    </xf>
    <xf numFmtId="0" fontId="18" fillId="4" borderId="48" xfId="0" applyFont="1" applyFill="1" applyBorder="1" applyAlignment="1">
      <alignment horizontal="center" vertical="center"/>
    </xf>
    <xf numFmtId="0" fontId="18" fillId="4" borderId="23"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25" xfId="0" applyFont="1" applyFill="1" applyBorder="1" applyAlignment="1">
      <alignment horizontal="center" vertical="center"/>
    </xf>
    <xf numFmtId="0" fontId="18" fillId="4" borderId="12" xfId="0" applyFont="1" applyFill="1" applyBorder="1" applyAlignment="1">
      <alignment horizontal="center" vertical="center"/>
    </xf>
    <xf numFmtId="0" fontId="17" fillId="0" borderId="9" xfId="179" applyFont="1" applyBorder="1" applyAlignment="1">
      <alignment horizontal="center" vertical="center"/>
    </xf>
    <xf numFmtId="0" fontId="17" fillId="3" borderId="9" xfId="179" applyFont="1" applyFill="1" applyBorder="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6" xfId="0" applyFont="1" applyFill="1" applyBorder="1" applyAlignment="1">
      <alignment horizontal="center" vertical="center"/>
    </xf>
  </cellXfs>
  <cellStyles count="233">
    <cellStyle name="20% - Accent1" xfId="24" builtinId="30" customBuiltin="1"/>
    <cellStyle name="20% - Accent1 2" xfId="56"/>
    <cellStyle name="20% - Accent1 2 2" xfId="107"/>
    <cellStyle name="20% - Accent1 2 2 2" xfId="205"/>
    <cellStyle name="20% - Accent1 2 3" xfId="157"/>
    <cellStyle name="20% - Accent1 3" xfId="82"/>
    <cellStyle name="20% - Accent1 3 2" xfId="181"/>
    <cellStyle name="20% - Accent1 4" xfId="132"/>
    <cellStyle name="20% - Accent2" xfId="28" builtinId="34" customBuiltin="1"/>
    <cellStyle name="20% - Accent2 2" xfId="58"/>
    <cellStyle name="20% - Accent2 2 2" xfId="109"/>
    <cellStyle name="20% - Accent2 2 2 2" xfId="207"/>
    <cellStyle name="20% - Accent2 2 3" xfId="159"/>
    <cellStyle name="20% - Accent2 3" xfId="84"/>
    <cellStyle name="20% - Accent2 3 2" xfId="183"/>
    <cellStyle name="20% - Accent2 4" xfId="134"/>
    <cellStyle name="20% - Accent3" xfId="32" builtinId="38" customBuiltin="1"/>
    <cellStyle name="20% - Accent3 2" xfId="60"/>
    <cellStyle name="20% - Accent3 2 2" xfId="111"/>
    <cellStyle name="20% - Accent3 2 2 2" xfId="209"/>
    <cellStyle name="20% - Accent3 2 3" xfId="161"/>
    <cellStyle name="20% - Accent3 3" xfId="86"/>
    <cellStyle name="20% - Accent3 3 2" xfId="185"/>
    <cellStyle name="20% - Accent3 4" xfId="136"/>
    <cellStyle name="20% - Accent4" xfId="36" builtinId="42" customBuiltin="1"/>
    <cellStyle name="20% - Accent4 2" xfId="62"/>
    <cellStyle name="20% - Accent4 2 2" xfId="113"/>
    <cellStyle name="20% - Accent4 2 2 2" xfId="211"/>
    <cellStyle name="20% - Accent4 2 3" xfId="163"/>
    <cellStyle name="20% - Accent4 3" xfId="88"/>
    <cellStyle name="20% - Accent4 3 2" xfId="187"/>
    <cellStyle name="20% - Accent4 4" xfId="138"/>
    <cellStyle name="20% - Accent5" xfId="40" builtinId="46" customBuiltin="1"/>
    <cellStyle name="20% - Accent5 2" xfId="64"/>
    <cellStyle name="20% - Accent5 2 2" xfId="115"/>
    <cellStyle name="20% - Accent5 2 2 2" xfId="213"/>
    <cellStyle name="20% - Accent5 2 3" xfId="165"/>
    <cellStyle name="20% - Accent5 3" xfId="90"/>
    <cellStyle name="20% - Accent5 3 2" xfId="189"/>
    <cellStyle name="20% - Accent5 4" xfId="140"/>
    <cellStyle name="20% - Accent6" xfId="44" builtinId="50" customBuiltin="1"/>
    <cellStyle name="20% - Accent6 2" xfId="66"/>
    <cellStyle name="20% - Accent6 2 2" xfId="117"/>
    <cellStyle name="20% - Accent6 2 2 2" xfId="215"/>
    <cellStyle name="20% - Accent6 2 3" xfId="167"/>
    <cellStyle name="20% - Accent6 3" xfId="92"/>
    <cellStyle name="20% - Accent6 3 2" xfId="191"/>
    <cellStyle name="20% - Accent6 4" xfId="142"/>
    <cellStyle name="20% - Accent6 5" xfId="230"/>
    <cellStyle name="40% - Accent1" xfId="25" builtinId="31" customBuiltin="1"/>
    <cellStyle name="40% - Accent1 2" xfId="57"/>
    <cellStyle name="40% - Accent1 2 2" xfId="108"/>
    <cellStyle name="40% - Accent1 2 2 2" xfId="206"/>
    <cellStyle name="40% - Accent1 2 3" xfId="158"/>
    <cellStyle name="40% - Accent1 3" xfId="83"/>
    <cellStyle name="40% - Accent1 3 2" xfId="182"/>
    <cellStyle name="40% - Accent1 4" xfId="133"/>
    <cellStyle name="40% - Accent2" xfId="29" builtinId="35" customBuiltin="1"/>
    <cellStyle name="40% - Accent2 2" xfId="59"/>
    <cellStyle name="40% - Accent2 2 2" xfId="110"/>
    <cellStyle name="40% - Accent2 2 2 2" xfId="208"/>
    <cellStyle name="40% - Accent2 2 3" xfId="160"/>
    <cellStyle name="40% - Accent2 3" xfId="85"/>
    <cellStyle name="40% - Accent2 3 2" xfId="184"/>
    <cellStyle name="40% - Accent2 4" xfId="135"/>
    <cellStyle name="40% - Accent3" xfId="33" builtinId="39" customBuiltin="1"/>
    <cellStyle name="40% - Accent3 2" xfId="61"/>
    <cellStyle name="40% - Accent3 2 2" xfId="112"/>
    <cellStyle name="40% - Accent3 2 2 2" xfId="210"/>
    <cellStyle name="40% - Accent3 2 3" xfId="162"/>
    <cellStyle name="40% - Accent3 3" xfId="87"/>
    <cellStyle name="40% - Accent3 3 2" xfId="186"/>
    <cellStyle name="40% - Accent3 4" xfId="137"/>
    <cellStyle name="40% - Accent4" xfId="37" builtinId="43" customBuiltin="1"/>
    <cellStyle name="40% - Accent4 2" xfId="63"/>
    <cellStyle name="40% - Accent4 2 2" xfId="114"/>
    <cellStyle name="40% - Accent4 2 2 2" xfId="212"/>
    <cellStyle name="40% - Accent4 2 3" xfId="164"/>
    <cellStyle name="40% - Accent4 3" xfId="89"/>
    <cellStyle name="40% - Accent4 3 2" xfId="188"/>
    <cellStyle name="40% - Accent4 4" xfId="139"/>
    <cellStyle name="40% - Accent5" xfId="41" builtinId="47" customBuiltin="1"/>
    <cellStyle name="40% - Accent5 2" xfId="65"/>
    <cellStyle name="40% - Accent5 2 2" xfId="116"/>
    <cellStyle name="40% - Accent5 2 2 2" xfId="214"/>
    <cellStyle name="40% - Accent5 2 3" xfId="166"/>
    <cellStyle name="40% - Accent5 3" xfId="91"/>
    <cellStyle name="40% - Accent5 3 2" xfId="190"/>
    <cellStyle name="40% - Accent5 4" xfId="141"/>
    <cellStyle name="40% - Accent5 5" xfId="229"/>
    <cellStyle name="40% - Accent6" xfId="45" builtinId="51" customBuiltin="1"/>
    <cellStyle name="40% - Accent6 2" xfId="67"/>
    <cellStyle name="40% - Accent6 2 2" xfId="118"/>
    <cellStyle name="40% - Accent6 2 2 2" xfId="216"/>
    <cellStyle name="40% - Accent6 2 3" xfId="168"/>
    <cellStyle name="40% - Accent6 3" xfId="93"/>
    <cellStyle name="40% - Accent6 3 2" xfId="192"/>
    <cellStyle name="40% - Accent6 4" xfId="143"/>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9" builtinId="27" customBuiltin="1"/>
    <cellStyle name="Calculation" xfId="17" builtinId="22" customBuiltin="1"/>
    <cellStyle name="Check Cell" xfId="19" builtinId="23" customBuiltin="1"/>
    <cellStyle name="Explanatory Text" xfId="21" builtinId="53" customBuiltin="1"/>
    <cellStyle name="Good" xfId="8"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5" builtinId="20" customBuiltin="1"/>
    <cellStyle name="Linked Cell" xfId="18" builtinId="24" customBuiltin="1"/>
    <cellStyle name="Neutral" xfId="4" builtinId="28" customBuiltin="1"/>
    <cellStyle name="Normal" xfId="0" builtinId="0"/>
    <cellStyle name="Normal 10" xfId="54"/>
    <cellStyle name="Normal 10 2" xfId="105"/>
    <cellStyle name="Normal 10 2 2" xfId="203"/>
    <cellStyle name="Normal 10 3" xfId="155"/>
    <cellStyle name="Normal 11" xfId="80"/>
    <cellStyle name="Normal 11 2" xfId="129"/>
    <cellStyle name="Normal 11 2 2" xfId="227"/>
    <cellStyle name="Normal 11 3" xfId="179"/>
    <cellStyle name="Normal 11 3 2" xfId="232"/>
    <cellStyle name="Normal 12" xfId="94"/>
    <cellStyle name="Normal 13" xfId="81"/>
    <cellStyle name="Normal 13 2" xfId="180"/>
    <cellStyle name="Normal 14" xfId="144"/>
    <cellStyle name="Normal 15" xfId="130"/>
    <cellStyle name="Normal 16" xfId="228"/>
    <cellStyle name="Normal 17" xfId="231"/>
    <cellStyle name="Normal 2" xfId="1"/>
    <cellStyle name="Normal 2 2" xfId="6"/>
    <cellStyle name="Normal 2 3" xfId="50"/>
    <cellStyle name="Normal 2 3 2" xfId="76"/>
    <cellStyle name="Normal 2 3 2 2" xfId="125"/>
    <cellStyle name="Normal 2 3 2 2 2" xfId="223"/>
    <cellStyle name="Normal 2 3 2 3" xfId="175"/>
    <cellStyle name="Normal 2 3 3" xfId="101"/>
    <cellStyle name="Normal 2 3 3 2" xfId="199"/>
    <cellStyle name="Normal 2 3 4" xfId="151"/>
    <cellStyle name="Normal 2 4" xfId="69"/>
    <cellStyle name="Normal 2 4 2" xfId="119"/>
    <cellStyle name="Normal 2 4 2 2" xfId="217"/>
    <cellStyle name="Normal 2 4 3" xfId="169"/>
    <cellStyle name="Normal 2 5" xfId="95"/>
    <cellStyle name="Normal 2 5 2" xfId="193"/>
    <cellStyle name="Normal 2 6" xfId="145"/>
    <cellStyle name="Normal 3" xfId="2"/>
    <cellStyle name="Normal 3 2" xfId="51"/>
    <cellStyle name="Normal 3 2 2" xfId="77"/>
    <cellStyle name="Normal 3 2 2 2" xfId="126"/>
    <cellStyle name="Normal 3 2 2 2 2" xfId="224"/>
    <cellStyle name="Normal 3 2 2 3" xfId="176"/>
    <cellStyle name="Normal 3 2 3" xfId="102"/>
    <cellStyle name="Normal 3 2 3 2" xfId="200"/>
    <cellStyle name="Normal 3 2 4" xfId="152"/>
    <cellStyle name="Normal 3 3" xfId="70"/>
    <cellStyle name="Normal 3 3 2" xfId="120"/>
    <cellStyle name="Normal 3 3 2 2" xfId="218"/>
    <cellStyle name="Normal 3 3 3" xfId="170"/>
    <cellStyle name="Normal 3 4" xfId="96"/>
    <cellStyle name="Normal 3 4 2" xfId="194"/>
    <cellStyle name="Normal 3 5" xfId="146"/>
    <cellStyle name="Normal 4" xfId="3"/>
    <cellStyle name="Normal 4 2" xfId="52"/>
    <cellStyle name="Normal 4 2 2" xfId="78"/>
    <cellStyle name="Normal 4 2 2 2" xfId="127"/>
    <cellStyle name="Normal 4 2 2 2 2" xfId="225"/>
    <cellStyle name="Normal 4 2 2 3" xfId="177"/>
    <cellStyle name="Normal 4 2 3" xfId="103"/>
    <cellStyle name="Normal 4 2 3 2" xfId="201"/>
    <cellStyle name="Normal 4 2 4" xfId="153"/>
    <cellStyle name="Normal 4 3" xfId="71"/>
    <cellStyle name="Normal 4 3 2" xfId="121"/>
    <cellStyle name="Normal 4 3 2 2" xfId="219"/>
    <cellStyle name="Normal 4 3 3" xfId="171"/>
    <cellStyle name="Normal 4 4" xfId="97"/>
    <cellStyle name="Normal 4 4 2" xfId="195"/>
    <cellStyle name="Normal 4 5" xfId="147"/>
    <cellStyle name="Normal 5" xfId="7"/>
    <cellStyle name="Normal 6" xfId="5"/>
    <cellStyle name="Normal 6 2" xfId="53"/>
    <cellStyle name="Normal 6 2 2" xfId="79"/>
    <cellStyle name="Normal 6 2 2 2" xfId="128"/>
    <cellStyle name="Normal 6 2 2 2 2" xfId="226"/>
    <cellStyle name="Normal 6 2 2 3" xfId="178"/>
    <cellStyle name="Normal 6 2 3" xfId="104"/>
    <cellStyle name="Normal 6 2 3 2" xfId="202"/>
    <cellStyle name="Normal 6 2 4" xfId="154"/>
    <cellStyle name="Normal 6 3" xfId="72"/>
    <cellStyle name="Normal 6 3 2" xfId="122"/>
    <cellStyle name="Normal 6 3 2 2" xfId="220"/>
    <cellStyle name="Normal 6 3 3" xfId="172"/>
    <cellStyle name="Normal 6 4" xfId="98"/>
    <cellStyle name="Normal 6 4 2" xfId="196"/>
    <cellStyle name="Normal 6 5" xfId="148"/>
    <cellStyle name="Normal 7" xfId="49"/>
    <cellStyle name="Normal 7 2" xfId="75"/>
    <cellStyle name="Normal 8" xfId="47"/>
    <cellStyle name="Normal 8 2" xfId="73"/>
    <cellStyle name="Normal 8 2 2" xfId="123"/>
    <cellStyle name="Normal 8 2 2 2" xfId="221"/>
    <cellStyle name="Normal 8 2 3" xfId="173"/>
    <cellStyle name="Normal 8 3" xfId="99"/>
    <cellStyle name="Normal 8 3 2" xfId="197"/>
    <cellStyle name="Normal 8 4" xfId="149"/>
    <cellStyle name="Normal 9" xfId="68"/>
    <cellStyle name="Note 2" xfId="48"/>
    <cellStyle name="Note 2 2" xfId="74"/>
    <cellStyle name="Note 2 2 2" xfId="124"/>
    <cellStyle name="Note 2 2 2 2" xfId="222"/>
    <cellStyle name="Note 2 2 3" xfId="174"/>
    <cellStyle name="Note 2 3" xfId="100"/>
    <cellStyle name="Note 2 3 2" xfId="198"/>
    <cellStyle name="Note 2 4" xfId="150"/>
    <cellStyle name="Note 3" xfId="55"/>
    <cellStyle name="Note 3 2" xfId="106"/>
    <cellStyle name="Note 3 2 2" xfId="204"/>
    <cellStyle name="Note 3 3" xfId="156"/>
    <cellStyle name="Note 4" xfId="131"/>
    <cellStyle name="Output" xfId="16" builtinId="21" customBuiltin="1"/>
    <cellStyle name="Title" xfId="10" builtinId="15" customBuiltin="1"/>
    <cellStyle name="Total" xfId="22" builtinId="25" customBuiltin="1"/>
    <cellStyle name="Warning Text" xfId="20" builtinId="11" customBuiltin="1"/>
  </cellStyles>
  <dxfs count="11">
    <dxf>
      <fill>
        <patternFill>
          <bgColor rgb="FF00B0F0"/>
        </patternFill>
      </fill>
    </dxf>
    <dxf>
      <fill>
        <patternFill>
          <bgColor rgb="FFFF7C80"/>
        </patternFill>
      </fill>
    </dxf>
    <dxf>
      <fill>
        <patternFill>
          <bgColor theme="0" tint="-0.24994659260841701"/>
        </patternFill>
      </fill>
    </dxf>
    <dxf>
      <fill>
        <patternFill>
          <bgColor rgb="FF92D050"/>
        </patternFill>
      </fill>
    </dxf>
    <dxf>
      <font>
        <color rgb="FF9C0006"/>
      </font>
      <fill>
        <patternFill>
          <bgColor rgb="FFFFC7CE"/>
        </patternFill>
      </fill>
    </dxf>
    <dxf>
      <font>
        <condense val="0"/>
        <extend val="0"/>
        <color indexed="11"/>
      </font>
    </dxf>
    <dxf>
      <font>
        <condense val="0"/>
        <extend val="0"/>
        <color indexed="18"/>
      </font>
    </dxf>
    <dxf>
      <font>
        <condense val="0"/>
        <extend val="0"/>
        <color indexed="10"/>
      </font>
    </dxf>
    <dxf>
      <font>
        <condense val="0"/>
        <extend val="0"/>
        <color indexed="11"/>
      </font>
    </dxf>
    <dxf>
      <font>
        <condense val="0"/>
        <extend val="0"/>
        <color indexed="18"/>
      </font>
    </dxf>
    <dxf>
      <font>
        <condense val="0"/>
        <extend val="0"/>
        <color indexed="10"/>
      </font>
    </dxf>
  </dxfs>
  <tableStyles count="0" defaultTableStyle="TableStyleMedium2" defaultPivotStyle="PivotStyleLight16"/>
  <colors>
    <mruColors>
      <color rgb="FF0000FF"/>
      <color rgb="FFFF7C80"/>
      <color rgb="FFF7F9B1"/>
      <color rgb="FFC9FFCA"/>
      <color rgb="FFCCFFFF"/>
      <color rgb="FF32F028"/>
      <color rgb="FF66FFFF"/>
      <color rgb="FF8FFF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97287839020123"/>
          <c:y val="5.0925925925925923E-2"/>
          <c:w val="0.83083770778652666"/>
          <c:h val="0.71439596092155144"/>
        </c:manualLayout>
      </c:layout>
      <c:lineChart>
        <c:grouping val="standard"/>
        <c:varyColors val="0"/>
        <c:ser>
          <c:idx val="0"/>
          <c:order val="0"/>
          <c:tx>
            <c:v>Malargue pass duration [h]</c:v>
          </c:tx>
          <c:spPr>
            <a:ln w="28575" cap="rnd">
              <a:solidFill>
                <a:schemeClr val="tx1"/>
              </a:solidFill>
              <a:round/>
            </a:ln>
            <a:effectLst/>
          </c:spPr>
          <c:marker>
            <c:symbol val="none"/>
          </c:marker>
          <c:cat>
            <c:numRef>
              <c:f>GS_VISIBILITY!$A$3:$A$60</c:f>
              <c:numCache>
                <c:formatCode>dd-mm-yy</c:formatCode>
                <c:ptCount val="58"/>
                <c:pt idx="0">
                  <c:v>43393</c:v>
                </c:pt>
                <c:pt idx="1">
                  <c:v>43394</c:v>
                </c:pt>
                <c:pt idx="2">
                  <c:v>43395</c:v>
                </c:pt>
                <c:pt idx="3">
                  <c:v>43396</c:v>
                </c:pt>
                <c:pt idx="4">
                  <c:v>43397</c:v>
                </c:pt>
                <c:pt idx="5">
                  <c:v>43398</c:v>
                </c:pt>
                <c:pt idx="6">
                  <c:v>43399</c:v>
                </c:pt>
                <c:pt idx="7">
                  <c:v>43400</c:v>
                </c:pt>
                <c:pt idx="8">
                  <c:v>43401</c:v>
                </c:pt>
                <c:pt idx="9">
                  <c:v>43402</c:v>
                </c:pt>
                <c:pt idx="10">
                  <c:v>43403</c:v>
                </c:pt>
                <c:pt idx="11">
                  <c:v>43404</c:v>
                </c:pt>
                <c:pt idx="12">
                  <c:v>43405</c:v>
                </c:pt>
                <c:pt idx="13">
                  <c:v>43406</c:v>
                </c:pt>
                <c:pt idx="14">
                  <c:v>43407</c:v>
                </c:pt>
                <c:pt idx="15">
                  <c:v>43408</c:v>
                </c:pt>
                <c:pt idx="16">
                  <c:v>43409</c:v>
                </c:pt>
                <c:pt idx="17">
                  <c:v>43410</c:v>
                </c:pt>
                <c:pt idx="18">
                  <c:v>43411</c:v>
                </c:pt>
                <c:pt idx="19">
                  <c:v>43412</c:v>
                </c:pt>
                <c:pt idx="20">
                  <c:v>43413</c:v>
                </c:pt>
                <c:pt idx="21">
                  <c:v>43414</c:v>
                </c:pt>
                <c:pt idx="22">
                  <c:v>43415</c:v>
                </c:pt>
                <c:pt idx="23">
                  <c:v>43416</c:v>
                </c:pt>
                <c:pt idx="24">
                  <c:v>43417</c:v>
                </c:pt>
                <c:pt idx="25">
                  <c:v>43418</c:v>
                </c:pt>
                <c:pt idx="26">
                  <c:v>43419</c:v>
                </c:pt>
                <c:pt idx="27">
                  <c:v>43420</c:v>
                </c:pt>
                <c:pt idx="28">
                  <c:v>43421</c:v>
                </c:pt>
                <c:pt idx="29">
                  <c:v>43422</c:v>
                </c:pt>
                <c:pt idx="30">
                  <c:v>43423</c:v>
                </c:pt>
                <c:pt idx="31">
                  <c:v>43424</c:v>
                </c:pt>
                <c:pt idx="32">
                  <c:v>43425</c:v>
                </c:pt>
                <c:pt idx="33">
                  <c:v>43426</c:v>
                </c:pt>
                <c:pt idx="34">
                  <c:v>43427</c:v>
                </c:pt>
                <c:pt idx="35">
                  <c:v>43428</c:v>
                </c:pt>
                <c:pt idx="36">
                  <c:v>43429</c:v>
                </c:pt>
                <c:pt idx="37">
                  <c:v>43430</c:v>
                </c:pt>
                <c:pt idx="38">
                  <c:v>43431</c:v>
                </c:pt>
                <c:pt idx="39">
                  <c:v>43432</c:v>
                </c:pt>
                <c:pt idx="40">
                  <c:v>43433</c:v>
                </c:pt>
                <c:pt idx="41">
                  <c:v>43434</c:v>
                </c:pt>
                <c:pt idx="42">
                  <c:v>43435</c:v>
                </c:pt>
                <c:pt idx="43">
                  <c:v>43436</c:v>
                </c:pt>
                <c:pt idx="44">
                  <c:v>43437</c:v>
                </c:pt>
                <c:pt idx="45">
                  <c:v>43438</c:v>
                </c:pt>
                <c:pt idx="46">
                  <c:v>43439</c:v>
                </c:pt>
                <c:pt idx="47">
                  <c:v>43440</c:v>
                </c:pt>
                <c:pt idx="48">
                  <c:v>43441</c:v>
                </c:pt>
                <c:pt idx="49">
                  <c:v>43442</c:v>
                </c:pt>
                <c:pt idx="50">
                  <c:v>43443</c:v>
                </c:pt>
                <c:pt idx="51">
                  <c:v>43444</c:v>
                </c:pt>
                <c:pt idx="52">
                  <c:v>43445</c:v>
                </c:pt>
                <c:pt idx="53">
                  <c:v>43446</c:v>
                </c:pt>
                <c:pt idx="54">
                  <c:v>43447</c:v>
                </c:pt>
                <c:pt idx="55">
                  <c:v>43448</c:v>
                </c:pt>
                <c:pt idx="56">
                  <c:v>43449</c:v>
                </c:pt>
                <c:pt idx="57">
                  <c:v>43450</c:v>
                </c:pt>
              </c:numCache>
            </c:numRef>
          </c:cat>
          <c:val>
            <c:numRef>
              <c:f>GS_VISIBILITY!$E$3:$E$60</c:f>
              <c:numCache>
                <c:formatCode>0.00</c:formatCode>
                <c:ptCount val="58"/>
                <c:pt idx="0">
                  <c:v>10.68138888888889</c:v>
                </c:pt>
                <c:pt idx="1">
                  <c:v>10.636111111111109</c:v>
                </c:pt>
                <c:pt idx="2">
                  <c:v>10.64777777777778</c:v>
                </c:pt>
                <c:pt idx="3">
                  <c:v>10.656944444444445</c:v>
                </c:pt>
                <c:pt idx="4">
                  <c:v>10.611666666666666</c:v>
                </c:pt>
                <c:pt idx="5">
                  <c:v>10.669166666666667</c:v>
                </c:pt>
                <c:pt idx="6">
                  <c:v>10.617222222222225</c:v>
                </c:pt>
                <c:pt idx="7">
                  <c:v>10.678055555555556</c:v>
                </c:pt>
                <c:pt idx="8">
                  <c:v>10.682222222222224</c:v>
                </c:pt>
                <c:pt idx="9">
                  <c:v>10.687499999999998</c:v>
                </c:pt>
                <c:pt idx="10">
                  <c:v>10.691666666666666</c:v>
                </c:pt>
                <c:pt idx="11">
                  <c:v>10.696666666666669</c:v>
                </c:pt>
                <c:pt idx="12">
                  <c:v>10.701944444444441</c:v>
                </c:pt>
                <c:pt idx="13">
                  <c:v>10.647499999999999</c:v>
                </c:pt>
                <c:pt idx="14">
                  <c:v>10.712777777777779</c:v>
                </c:pt>
                <c:pt idx="15">
                  <c:v>10.718333333333334</c:v>
                </c:pt>
                <c:pt idx="16">
                  <c:v>10.724444444444442</c:v>
                </c:pt>
                <c:pt idx="17">
                  <c:v>10.672499999999999</c:v>
                </c:pt>
                <c:pt idx="18">
                  <c:v>10.737222222222222</c:v>
                </c:pt>
                <c:pt idx="19">
                  <c:v>10.744166666666667</c:v>
                </c:pt>
                <c:pt idx="20">
                  <c:v>10.75166666666667</c:v>
                </c:pt>
                <c:pt idx="21">
                  <c:v>10.759444444444446</c:v>
                </c:pt>
                <c:pt idx="22">
                  <c:v>10.766944444444446</c:v>
                </c:pt>
                <c:pt idx="23">
                  <c:v>10.775277777777777</c:v>
                </c:pt>
                <c:pt idx="24">
                  <c:v>10.783888888888889</c:v>
                </c:pt>
                <c:pt idx="25">
                  <c:v>10.7925</c:v>
                </c:pt>
                <c:pt idx="26">
                  <c:v>10.801944444444445</c:v>
                </c:pt>
                <c:pt idx="27">
                  <c:v>10.811666666666667</c:v>
                </c:pt>
                <c:pt idx="28">
                  <c:v>10.821944444444444</c:v>
                </c:pt>
                <c:pt idx="29">
                  <c:v>10.8325</c:v>
                </c:pt>
                <c:pt idx="30">
                  <c:v>10.843055555555555</c:v>
                </c:pt>
                <c:pt idx="31">
                  <c:v>10.854722222222222</c:v>
                </c:pt>
                <c:pt idx="32">
                  <c:v>10.866111111111111</c:v>
                </c:pt>
                <c:pt idx="33">
                  <c:v>10.878333333333334</c:v>
                </c:pt>
                <c:pt idx="34">
                  <c:v>10.890833333333333</c:v>
                </c:pt>
                <c:pt idx="35">
                  <c:v>10.903888888888888</c:v>
                </c:pt>
                <c:pt idx="36">
                  <c:v>10.9175</c:v>
                </c:pt>
                <c:pt idx="37">
                  <c:v>10.93138888888889</c:v>
                </c:pt>
                <c:pt idx="38">
                  <c:v>10.945555555555556</c:v>
                </c:pt>
                <c:pt idx="39">
                  <c:v>10.960277777777778</c:v>
                </c:pt>
                <c:pt idx="40">
                  <c:v>10.975277777777778</c:v>
                </c:pt>
                <c:pt idx="41">
                  <c:v>10.990555555555556</c:v>
                </c:pt>
                <c:pt idx="42">
                  <c:v>11.00611111111111</c:v>
                </c:pt>
                <c:pt idx="43">
                  <c:v>11.022222222222222</c:v>
                </c:pt>
                <c:pt idx="44">
                  <c:v>11.038333333333334</c:v>
                </c:pt>
                <c:pt idx="45">
                  <c:v>11.055555555555555</c:v>
                </c:pt>
                <c:pt idx="46">
                  <c:v>11.071944444444444</c:v>
                </c:pt>
                <c:pt idx="47">
                  <c:v>11.089444444444444</c:v>
                </c:pt>
                <c:pt idx="48">
                  <c:v>11.106944444444444</c:v>
                </c:pt>
                <c:pt idx="49">
                  <c:v>11.124444444444444</c:v>
                </c:pt>
                <c:pt idx="50">
                  <c:v>11.1425</c:v>
                </c:pt>
                <c:pt idx="51">
                  <c:v>11.160555555555556</c:v>
                </c:pt>
                <c:pt idx="52">
                  <c:v>11.179444444444444</c:v>
                </c:pt>
                <c:pt idx="53">
                  <c:v>11.197777777777778</c:v>
                </c:pt>
                <c:pt idx="54">
                  <c:v>11.216666666666667</c:v>
                </c:pt>
                <c:pt idx="55">
                  <c:v>11.236111111111111</c:v>
                </c:pt>
                <c:pt idx="56">
                  <c:v>11.255000000000001</c:v>
                </c:pt>
                <c:pt idx="57">
                  <c:v>11.274166666666666</c:v>
                </c:pt>
              </c:numCache>
            </c:numRef>
          </c:val>
          <c:smooth val="0"/>
          <c:extLst>
            <c:ext xmlns:c16="http://schemas.microsoft.com/office/drawing/2014/chart" uri="{C3380CC4-5D6E-409C-BE32-E72D297353CC}">
              <c16:uniqueId val="{00000000-F3A6-4717-86CD-F81D3FC350D6}"/>
            </c:ext>
          </c:extLst>
        </c:ser>
        <c:dLbls>
          <c:showLegendKey val="0"/>
          <c:showVal val="0"/>
          <c:showCatName val="0"/>
          <c:showSerName val="0"/>
          <c:showPercent val="0"/>
          <c:showBubbleSize val="0"/>
        </c:dLbls>
        <c:smooth val="0"/>
        <c:axId val="542985280"/>
        <c:axId val="314541440"/>
      </c:lineChart>
      <c:dateAx>
        <c:axId val="542985280"/>
        <c:scaling>
          <c:orientation val="minMax"/>
        </c:scaling>
        <c:delete val="0"/>
        <c:axPos val="b"/>
        <c:numFmt formatCode="dd-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4541440"/>
        <c:crosses val="autoZero"/>
        <c:auto val="1"/>
        <c:lblOffset val="100"/>
        <c:baseTimeUnit val="days"/>
      </c:dateAx>
      <c:valAx>
        <c:axId val="3145414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2985280"/>
        <c:crosses val="autoZero"/>
        <c:crossBetween val="between"/>
      </c:valAx>
      <c:spPr>
        <a:noFill/>
        <a:ln>
          <a:noFill/>
        </a:ln>
        <a:effectLst/>
      </c:spPr>
    </c:plotArea>
    <c:legend>
      <c:legendPos val="r"/>
      <c:layout>
        <c:manualLayout>
          <c:xMode val="edge"/>
          <c:yMode val="edge"/>
          <c:x val="0.60172200349956251"/>
          <c:y val="0.4748261154855643"/>
          <c:w val="0.34605643044619422"/>
          <c:h val="0.128473315835520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13967230727912E-2"/>
          <c:y val="2.3181586518701194E-2"/>
          <c:w val="0.88507408004297594"/>
          <c:h val="0.816419399917797"/>
        </c:manualLayout>
      </c:layout>
      <c:lineChart>
        <c:grouping val="standard"/>
        <c:varyColors val="0"/>
        <c:ser>
          <c:idx val="0"/>
          <c:order val="0"/>
          <c:tx>
            <c:strRef>
              <c:f>TIMELINE!$I$3</c:f>
              <c:strCache>
                <c:ptCount val="1"/>
                <c:pt idx="0">
                  <c:v>SESC [deg]</c:v>
                </c:pt>
              </c:strCache>
            </c:strRef>
          </c:tx>
          <c:marker>
            <c:symbol val="none"/>
          </c:marker>
          <c:val>
            <c:numRef>
              <c:f>TIMELINE!$I$5:$I$79</c:f>
              <c:numCache>
                <c:formatCode>0.0</c:formatCode>
                <c:ptCount val="54"/>
                <c:pt idx="0">
                  <c:v>8.6069999999999993</c:v>
                </c:pt>
                <c:pt idx="1">
                  <c:v>9.266</c:v>
                </c:pt>
                <c:pt idx="2">
                  <c:v>9.9779999999999998</c:v>
                </c:pt>
                <c:pt idx="3">
                  <c:v>10.728999999999999</c:v>
                </c:pt>
                <c:pt idx="4">
                  <c:v>11.507999999999999</c:v>
                </c:pt>
                <c:pt idx="5">
                  <c:v>12.308</c:v>
                </c:pt>
                <c:pt idx="6">
                  <c:v>13.122999999999999</c:v>
                </c:pt>
                <c:pt idx="7">
                  <c:v>13.95</c:v>
                </c:pt>
                <c:pt idx="8">
                  <c:v>14.785</c:v>
                </c:pt>
                <c:pt idx="9">
                  <c:v>15.625999999999999</c:v>
                </c:pt>
                <c:pt idx="10">
                  <c:v>16.471</c:v>
                </c:pt>
                <c:pt idx="11">
                  <c:v>17.318999999999999</c:v>
                </c:pt>
                <c:pt idx="12">
                  <c:v>18.169</c:v>
                </c:pt>
                <c:pt idx="13">
                  <c:v>19.018999999999998</c:v>
                </c:pt>
                <c:pt idx="14">
                  <c:v>19.87</c:v>
                </c:pt>
                <c:pt idx="15">
                  <c:v>20.72</c:v>
                </c:pt>
                <c:pt idx="16">
                  <c:v>21.568999999999999</c:v>
                </c:pt>
                <c:pt idx="17">
                  <c:v>22.416</c:v>
                </c:pt>
                <c:pt idx="18">
                  <c:v>23.260999999999999</c:v>
                </c:pt>
                <c:pt idx="19">
                  <c:v>24.102</c:v>
                </c:pt>
                <c:pt idx="20">
                  <c:v>24.939</c:v>
                </c:pt>
                <c:pt idx="21">
                  <c:v>25.771999999999998</c:v>
                </c:pt>
                <c:pt idx="22">
                  <c:v>26.599</c:v>
                </c:pt>
                <c:pt idx="23">
                  <c:v>27.42</c:v>
                </c:pt>
                <c:pt idx="24">
                  <c:v>28.234999999999999</c:v>
                </c:pt>
                <c:pt idx="25">
                  <c:v>29.042000000000002</c:v>
                </c:pt>
                <c:pt idx="26">
                  <c:v>29.841999999999999</c:v>
                </c:pt>
                <c:pt idx="27">
                  <c:v>30.634</c:v>
                </c:pt>
                <c:pt idx="28">
                  <c:v>31.416</c:v>
                </c:pt>
                <c:pt idx="29">
                  <c:v>32.19</c:v>
                </c:pt>
                <c:pt idx="30">
                  <c:v>32.954000000000001</c:v>
                </c:pt>
                <c:pt idx="31">
                  <c:v>33.707999999999998</c:v>
                </c:pt>
                <c:pt idx="32">
                  <c:v>34.451999999999998</c:v>
                </c:pt>
                <c:pt idx="33">
                  <c:v>35.185000000000002</c:v>
                </c:pt>
                <c:pt idx="34">
                  <c:v>35.908000000000001</c:v>
                </c:pt>
                <c:pt idx="35">
                  <c:v>36.619999999999997</c:v>
                </c:pt>
                <c:pt idx="36">
                  <c:v>37.322000000000003</c:v>
                </c:pt>
                <c:pt idx="37">
                  <c:v>38.012999999999998</c:v>
                </c:pt>
                <c:pt idx="38">
                  <c:v>38.694000000000003</c:v>
                </c:pt>
                <c:pt idx="39">
                  <c:v>39.363999999999997</c:v>
                </c:pt>
                <c:pt idx="40">
                  <c:v>40.024999999999999</c:v>
                </c:pt>
                <c:pt idx="41">
                  <c:v>40.676000000000002</c:v>
                </c:pt>
                <c:pt idx="42">
                  <c:v>41.317</c:v>
                </c:pt>
                <c:pt idx="43">
                  <c:v>41.95</c:v>
                </c:pt>
                <c:pt idx="44">
                  <c:v>42.573</c:v>
                </c:pt>
                <c:pt idx="45">
                  <c:v>43.188000000000002</c:v>
                </c:pt>
                <c:pt idx="46">
                  <c:v>43.793999999999997</c:v>
                </c:pt>
                <c:pt idx="47">
                  <c:v>44.390999999999998</c:v>
                </c:pt>
                <c:pt idx="48">
                  <c:v>44.978999999999999</c:v>
                </c:pt>
                <c:pt idx="49">
                  <c:v>45.558999999999997</c:v>
                </c:pt>
                <c:pt idx="50">
                  <c:v>46.131</c:v>
                </c:pt>
                <c:pt idx="51">
                  <c:v>46.695</c:v>
                </c:pt>
                <c:pt idx="52">
                  <c:v>47.25</c:v>
                </c:pt>
                <c:pt idx="53">
                  <c:v>47.795999999999999</c:v>
                </c:pt>
              </c:numCache>
            </c:numRef>
          </c:val>
          <c:smooth val="0"/>
          <c:extLst>
            <c:ext xmlns:c15="http://schemas.microsoft.com/office/drawing/2012/chart" uri="{02D57815-91ED-43cb-92C2-25804820EDAC}">
              <c15:filteredCategoryTitle>
                <c15:cat>
                  <c:numRef>
                    <c:extLst>
                      <c:ext uri="{02D57815-91ED-43cb-92C2-25804820EDAC}">
                        <c15:formulaRef>
                          <c15:sqref>TIMELINE!$A$4:$A$78</c15:sqref>
                        </c15:formulaRef>
                      </c:ext>
                    </c:extLst>
                    <c:numCache>
                      <c:formatCode>dd-mm-yyyy;@</c:formatCode>
                      <c:ptCount val="55"/>
                      <c:pt idx="0">
                        <c:v>43395</c:v>
                      </c:pt>
                      <c:pt idx="1">
                        <c:v>43396</c:v>
                      </c:pt>
                      <c:pt idx="2">
                        <c:v>43397</c:v>
                      </c:pt>
                      <c:pt idx="3">
                        <c:v>43398</c:v>
                      </c:pt>
                      <c:pt idx="4">
                        <c:v>43399</c:v>
                      </c:pt>
                      <c:pt idx="5">
                        <c:v>43400</c:v>
                      </c:pt>
                      <c:pt idx="6">
                        <c:v>43401</c:v>
                      </c:pt>
                      <c:pt idx="7">
                        <c:v>43402</c:v>
                      </c:pt>
                      <c:pt idx="8">
                        <c:v>43403</c:v>
                      </c:pt>
                      <c:pt idx="9">
                        <c:v>43404</c:v>
                      </c:pt>
                      <c:pt idx="10">
                        <c:v>43405</c:v>
                      </c:pt>
                      <c:pt idx="11">
                        <c:v>43406</c:v>
                      </c:pt>
                      <c:pt idx="12">
                        <c:v>43407</c:v>
                      </c:pt>
                      <c:pt idx="13">
                        <c:v>43408</c:v>
                      </c:pt>
                      <c:pt idx="14">
                        <c:v>43409</c:v>
                      </c:pt>
                      <c:pt idx="15">
                        <c:v>43410</c:v>
                      </c:pt>
                      <c:pt idx="16">
                        <c:v>43411</c:v>
                      </c:pt>
                      <c:pt idx="17">
                        <c:v>43412</c:v>
                      </c:pt>
                      <c:pt idx="18">
                        <c:v>43413</c:v>
                      </c:pt>
                      <c:pt idx="19">
                        <c:v>43414</c:v>
                      </c:pt>
                      <c:pt idx="20">
                        <c:v>43415</c:v>
                      </c:pt>
                      <c:pt idx="21">
                        <c:v>43416</c:v>
                      </c:pt>
                      <c:pt idx="22">
                        <c:v>43417</c:v>
                      </c:pt>
                      <c:pt idx="23">
                        <c:v>43418</c:v>
                      </c:pt>
                      <c:pt idx="24">
                        <c:v>43419</c:v>
                      </c:pt>
                      <c:pt idx="25">
                        <c:v>43420</c:v>
                      </c:pt>
                      <c:pt idx="26">
                        <c:v>43421</c:v>
                      </c:pt>
                      <c:pt idx="27">
                        <c:v>43422</c:v>
                      </c:pt>
                      <c:pt idx="28">
                        <c:v>43423</c:v>
                      </c:pt>
                      <c:pt idx="29">
                        <c:v>43424</c:v>
                      </c:pt>
                      <c:pt idx="30">
                        <c:v>43425</c:v>
                      </c:pt>
                      <c:pt idx="31">
                        <c:v>43426</c:v>
                      </c:pt>
                      <c:pt idx="32">
                        <c:v>43427</c:v>
                      </c:pt>
                      <c:pt idx="33">
                        <c:v>43428</c:v>
                      </c:pt>
                      <c:pt idx="34">
                        <c:v>43429</c:v>
                      </c:pt>
                      <c:pt idx="35">
                        <c:v>43430</c:v>
                      </c:pt>
                      <c:pt idx="36">
                        <c:v>43431</c:v>
                      </c:pt>
                      <c:pt idx="37">
                        <c:v>43432</c:v>
                      </c:pt>
                      <c:pt idx="38">
                        <c:v>43433</c:v>
                      </c:pt>
                      <c:pt idx="39">
                        <c:v>43434</c:v>
                      </c:pt>
                      <c:pt idx="40">
                        <c:v>43435</c:v>
                      </c:pt>
                      <c:pt idx="41">
                        <c:v>43436</c:v>
                      </c:pt>
                      <c:pt idx="42">
                        <c:v>43437</c:v>
                      </c:pt>
                      <c:pt idx="43">
                        <c:v>43438</c:v>
                      </c:pt>
                      <c:pt idx="44">
                        <c:v>43439</c:v>
                      </c:pt>
                      <c:pt idx="45">
                        <c:v>43440</c:v>
                      </c:pt>
                      <c:pt idx="46">
                        <c:v>43441</c:v>
                      </c:pt>
                      <c:pt idx="47">
                        <c:v>43442</c:v>
                      </c:pt>
                      <c:pt idx="48">
                        <c:v>43443</c:v>
                      </c:pt>
                      <c:pt idx="49">
                        <c:v>43444</c:v>
                      </c:pt>
                      <c:pt idx="50">
                        <c:v>43445</c:v>
                      </c:pt>
                      <c:pt idx="51">
                        <c:v>43446</c:v>
                      </c:pt>
                      <c:pt idx="52">
                        <c:v>43447</c:v>
                      </c:pt>
                      <c:pt idx="53">
                        <c:v>43448</c:v>
                      </c:pt>
                      <c:pt idx="54">
                        <c:v>43449</c:v>
                      </c:pt>
                    </c:numCache>
                  </c:numRef>
                </c15:cat>
              </c15:filteredCategoryTitle>
            </c:ext>
            <c:ext xmlns:c16="http://schemas.microsoft.com/office/drawing/2014/chart" uri="{C3380CC4-5D6E-409C-BE32-E72D297353CC}">
              <c16:uniqueId val="{00000000-3AC4-480B-96AB-F922A617ADA3}"/>
            </c:ext>
          </c:extLst>
        </c:ser>
        <c:ser>
          <c:idx val="1"/>
          <c:order val="1"/>
          <c:tx>
            <c:strRef>
              <c:f>TIMELINE!$J$3</c:f>
              <c:strCache>
                <c:ptCount val="1"/>
                <c:pt idx="0">
                  <c:v>SSCE [deg]</c:v>
                </c:pt>
              </c:strCache>
            </c:strRef>
          </c:tx>
          <c:marker>
            <c:symbol val="none"/>
          </c:marker>
          <c:val>
            <c:numRef>
              <c:f>TIMELINE!$J$5:$J$79</c:f>
              <c:numCache>
                <c:formatCode>0.0</c:formatCode>
                <c:ptCount val="54"/>
                <c:pt idx="0">
                  <c:v>171.32900000000001</c:v>
                </c:pt>
                <c:pt idx="1">
                  <c:v>170.64500000000001</c:v>
                </c:pt>
                <c:pt idx="2">
                  <c:v>169.905</c:v>
                </c:pt>
                <c:pt idx="3">
                  <c:v>169.12299999999999</c:v>
                </c:pt>
                <c:pt idx="4">
                  <c:v>168.309</c:v>
                </c:pt>
                <c:pt idx="5">
                  <c:v>167.47</c:v>
                </c:pt>
                <c:pt idx="6">
                  <c:v>166.61199999999999</c:v>
                </c:pt>
                <c:pt idx="7">
                  <c:v>165.739</c:v>
                </c:pt>
                <c:pt idx="8">
                  <c:v>164.85300000000001</c:v>
                </c:pt>
                <c:pt idx="9">
                  <c:v>163.95699999999999</c:v>
                </c:pt>
                <c:pt idx="10">
                  <c:v>163.053</c:v>
                </c:pt>
                <c:pt idx="11">
                  <c:v>162.142</c:v>
                </c:pt>
                <c:pt idx="12">
                  <c:v>161.226</c:v>
                </c:pt>
                <c:pt idx="13">
                  <c:v>160.304</c:v>
                </c:pt>
                <c:pt idx="14">
                  <c:v>159.37799999999999</c:v>
                </c:pt>
                <c:pt idx="15">
                  <c:v>158.44900000000001</c:v>
                </c:pt>
                <c:pt idx="16">
                  <c:v>157.51599999999999</c:v>
                </c:pt>
                <c:pt idx="17">
                  <c:v>156.58099999999999</c:v>
                </c:pt>
                <c:pt idx="18">
                  <c:v>155.64500000000001</c:v>
                </c:pt>
                <c:pt idx="19">
                  <c:v>154.708</c:v>
                </c:pt>
                <c:pt idx="20">
                  <c:v>153.77000000000001</c:v>
                </c:pt>
                <c:pt idx="21">
                  <c:v>152.833</c:v>
                </c:pt>
                <c:pt idx="22">
                  <c:v>151.89699999999999</c:v>
                </c:pt>
                <c:pt idx="23">
                  <c:v>150.96299999999999</c:v>
                </c:pt>
                <c:pt idx="24">
                  <c:v>150.03100000000001</c:v>
                </c:pt>
                <c:pt idx="25">
                  <c:v>149.102</c:v>
                </c:pt>
                <c:pt idx="26">
                  <c:v>148.17699999999999</c:v>
                </c:pt>
                <c:pt idx="27">
                  <c:v>147.256</c:v>
                </c:pt>
                <c:pt idx="28">
                  <c:v>146.339</c:v>
                </c:pt>
                <c:pt idx="29">
                  <c:v>145.428</c:v>
                </c:pt>
                <c:pt idx="30">
                  <c:v>144.523</c:v>
                </c:pt>
                <c:pt idx="31">
                  <c:v>143.62299999999999</c:v>
                </c:pt>
                <c:pt idx="32">
                  <c:v>142.72999999999999</c:v>
                </c:pt>
                <c:pt idx="33">
                  <c:v>141.84299999999999</c:v>
                </c:pt>
                <c:pt idx="34">
                  <c:v>140.964</c:v>
                </c:pt>
                <c:pt idx="35">
                  <c:v>140.09100000000001</c:v>
                </c:pt>
                <c:pt idx="36">
                  <c:v>139.226</c:v>
                </c:pt>
                <c:pt idx="37">
                  <c:v>138.36699999999999</c:v>
                </c:pt>
                <c:pt idx="38">
                  <c:v>137.51599999999999</c:v>
                </c:pt>
                <c:pt idx="39">
                  <c:v>136.67099999999999</c:v>
                </c:pt>
                <c:pt idx="40">
                  <c:v>135.833</c:v>
                </c:pt>
                <c:pt idx="41">
                  <c:v>135.001</c:v>
                </c:pt>
                <c:pt idx="42">
                  <c:v>134.17500000000001</c:v>
                </c:pt>
                <c:pt idx="43">
                  <c:v>133.35599999999999</c:v>
                </c:pt>
                <c:pt idx="44">
                  <c:v>132.542</c:v>
                </c:pt>
                <c:pt idx="45">
                  <c:v>131.73500000000001</c:v>
                </c:pt>
                <c:pt idx="46">
                  <c:v>130.93299999999999</c:v>
                </c:pt>
                <c:pt idx="47">
                  <c:v>130.137</c:v>
                </c:pt>
                <c:pt idx="48">
                  <c:v>129.34700000000001</c:v>
                </c:pt>
                <c:pt idx="49">
                  <c:v>128.56299999999999</c:v>
                </c:pt>
                <c:pt idx="50">
                  <c:v>127.78400000000001</c:v>
                </c:pt>
                <c:pt idx="51">
                  <c:v>127.011</c:v>
                </c:pt>
                <c:pt idx="52">
                  <c:v>126.245</c:v>
                </c:pt>
                <c:pt idx="53">
                  <c:v>125.48399999999999</c:v>
                </c:pt>
              </c:numCache>
            </c:numRef>
          </c:val>
          <c:smooth val="0"/>
          <c:extLst>
            <c:ext xmlns:c15="http://schemas.microsoft.com/office/drawing/2012/chart" uri="{02D57815-91ED-43cb-92C2-25804820EDAC}">
              <c15:filteredCategoryTitle>
                <c15:cat>
                  <c:numRef>
                    <c:extLst>
                      <c:ext uri="{02D57815-91ED-43cb-92C2-25804820EDAC}">
                        <c15:formulaRef>
                          <c15:sqref>TIMELINE!$A$4:$A$78</c15:sqref>
                        </c15:formulaRef>
                      </c:ext>
                    </c:extLst>
                    <c:numCache>
                      <c:formatCode>dd-mm-yyyy;@</c:formatCode>
                      <c:ptCount val="55"/>
                      <c:pt idx="0">
                        <c:v>43395</c:v>
                      </c:pt>
                      <c:pt idx="1">
                        <c:v>43396</c:v>
                      </c:pt>
                      <c:pt idx="2">
                        <c:v>43397</c:v>
                      </c:pt>
                      <c:pt idx="3">
                        <c:v>43398</c:v>
                      </c:pt>
                      <c:pt idx="4">
                        <c:v>43399</c:v>
                      </c:pt>
                      <c:pt idx="5">
                        <c:v>43400</c:v>
                      </c:pt>
                      <c:pt idx="6">
                        <c:v>43401</c:v>
                      </c:pt>
                      <c:pt idx="7">
                        <c:v>43402</c:v>
                      </c:pt>
                      <c:pt idx="8">
                        <c:v>43403</c:v>
                      </c:pt>
                      <c:pt idx="9">
                        <c:v>43404</c:v>
                      </c:pt>
                      <c:pt idx="10">
                        <c:v>43405</c:v>
                      </c:pt>
                      <c:pt idx="11">
                        <c:v>43406</c:v>
                      </c:pt>
                      <c:pt idx="12">
                        <c:v>43407</c:v>
                      </c:pt>
                      <c:pt idx="13">
                        <c:v>43408</c:v>
                      </c:pt>
                      <c:pt idx="14">
                        <c:v>43409</c:v>
                      </c:pt>
                      <c:pt idx="15">
                        <c:v>43410</c:v>
                      </c:pt>
                      <c:pt idx="16">
                        <c:v>43411</c:v>
                      </c:pt>
                      <c:pt idx="17">
                        <c:v>43412</c:v>
                      </c:pt>
                      <c:pt idx="18">
                        <c:v>43413</c:v>
                      </c:pt>
                      <c:pt idx="19">
                        <c:v>43414</c:v>
                      </c:pt>
                      <c:pt idx="20">
                        <c:v>43415</c:v>
                      </c:pt>
                      <c:pt idx="21">
                        <c:v>43416</c:v>
                      </c:pt>
                      <c:pt idx="22">
                        <c:v>43417</c:v>
                      </c:pt>
                      <c:pt idx="23">
                        <c:v>43418</c:v>
                      </c:pt>
                      <c:pt idx="24">
                        <c:v>43419</c:v>
                      </c:pt>
                      <c:pt idx="25">
                        <c:v>43420</c:v>
                      </c:pt>
                      <c:pt idx="26">
                        <c:v>43421</c:v>
                      </c:pt>
                      <c:pt idx="27">
                        <c:v>43422</c:v>
                      </c:pt>
                      <c:pt idx="28">
                        <c:v>43423</c:v>
                      </c:pt>
                      <c:pt idx="29">
                        <c:v>43424</c:v>
                      </c:pt>
                      <c:pt idx="30">
                        <c:v>43425</c:v>
                      </c:pt>
                      <c:pt idx="31">
                        <c:v>43426</c:v>
                      </c:pt>
                      <c:pt idx="32">
                        <c:v>43427</c:v>
                      </c:pt>
                      <c:pt idx="33">
                        <c:v>43428</c:v>
                      </c:pt>
                      <c:pt idx="34">
                        <c:v>43429</c:v>
                      </c:pt>
                      <c:pt idx="35">
                        <c:v>43430</c:v>
                      </c:pt>
                      <c:pt idx="36">
                        <c:v>43431</c:v>
                      </c:pt>
                      <c:pt idx="37">
                        <c:v>43432</c:v>
                      </c:pt>
                      <c:pt idx="38">
                        <c:v>43433</c:v>
                      </c:pt>
                      <c:pt idx="39">
                        <c:v>43434</c:v>
                      </c:pt>
                      <c:pt idx="40">
                        <c:v>43435</c:v>
                      </c:pt>
                      <c:pt idx="41">
                        <c:v>43436</c:v>
                      </c:pt>
                      <c:pt idx="42">
                        <c:v>43437</c:v>
                      </c:pt>
                      <c:pt idx="43">
                        <c:v>43438</c:v>
                      </c:pt>
                      <c:pt idx="44">
                        <c:v>43439</c:v>
                      </c:pt>
                      <c:pt idx="45">
                        <c:v>43440</c:v>
                      </c:pt>
                      <c:pt idx="46">
                        <c:v>43441</c:v>
                      </c:pt>
                      <c:pt idx="47">
                        <c:v>43442</c:v>
                      </c:pt>
                      <c:pt idx="48">
                        <c:v>43443</c:v>
                      </c:pt>
                      <c:pt idx="49">
                        <c:v>43444</c:v>
                      </c:pt>
                      <c:pt idx="50">
                        <c:v>43445</c:v>
                      </c:pt>
                      <c:pt idx="51">
                        <c:v>43446</c:v>
                      </c:pt>
                      <c:pt idx="52">
                        <c:v>43447</c:v>
                      </c:pt>
                      <c:pt idx="53">
                        <c:v>43448</c:v>
                      </c:pt>
                      <c:pt idx="54">
                        <c:v>43449</c:v>
                      </c:pt>
                    </c:numCache>
                  </c:numRef>
                </c15:cat>
              </c15:filteredCategoryTitle>
            </c:ext>
            <c:ext xmlns:c16="http://schemas.microsoft.com/office/drawing/2014/chart" uri="{C3380CC4-5D6E-409C-BE32-E72D297353CC}">
              <c16:uniqueId val="{00000001-3AC4-480B-96AB-F922A617ADA3}"/>
            </c:ext>
          </c:extLst>
        </c:ser>
        <c:dLbls>
          <c:showLegendKey val="0"/>
          <c:showVal val="0"/>
          <c:showCatName val="0"/>
          <c:showSerName val="0"/>
          <c:showPercent val="0"/>
          <c:showBubbleSize val="0"/>
        </c:dLbls>
        <c:smooth val="0"/>
        <c:axId val="188564992"/>
        <c:axId val="188566912"/>
      </c:lineChart>
      <c:dateAx>
        <c:axId val="188564992"/>
        <c:scaling>
          <c:orientation val="minMax"/>
        </c:scaling>
        <c:delete val="0"/>
        <c:axPos val="b"/>
        <c:title>
          <c:tx>
            <c:rich>
              <a:bodyPr/>
              <a:lstStyle/>
              <a:p>
                <a:pPr>
                  <a:defRPr/>
                </a:pPr>
                <a:r>
                  <a:rPr lang="en-GB"/>
                  <a:t>Time [days]</a:t>
                </a:r>
              </a:p>
            </c:rich>
          </c:tx>
          <c:overlay val="0"/>
        </c:title>
        <c:numFmt formatCode="dd-mm-yyyy;@" sourceLinked="1"/>
        <c:majorTickMark val="out"/>
        <c:minorTickMark val="none"/>
        <c:tickLblPos val="nextTo"/>
        <c:crossAx val="188566912"/>
        <c:crosses val="autoZero"/>
        <c:auto val="1"/>
        <c:lblOffset val="100"/>
        <c:baseTimeUnit val="days"/>
        <c:majorUnit val="7"/>
        <c:majorTimeUnit val="days"/>
        <c:minorUnit val="7"/>
        <c:minorTimeUnit val="days"/>
      </c:dateAx>
      <c:valAx>
        <c:axId val="188566912"/>
        <c:scaling>
          <c:orientation val="minMax"/>
        </c:scaling>
        <c:delete val="0"/>
        <c:axPos val="l"/>
        <c:majorGridlines/>
        <c:title>
          <c:tx>
            <c:rich>
              <a:bodyPr/>
              <a:lstStyle/>
              <a:p>
                <a:pPr>
                  <a:defRPr/>
                </a:pPr>
                <a:r>
                  <a:rPr lang="en-GB"/>
                  <a:t>Angle</a:t>
                </a:r>
                <a:r>
                  <a:rPr lang="en-GB" baseline="0"/>
                  <a:t> </a:t>
                </a:r>
                <a:r>
                  <a:rPr lang="en-GB"/>
                  <a:t>[degrees]</a:t>
                </a:r>
              </a:p>
            </c:rich>
          </c:tx>
          <c:overlay val="0"/>
        </c:title>
        <c:numFmt formatCode="0" sourceLinked="0"/>
        <c:majorTickMark val="none"/>
        <c:minorTickMark val="none"/>
        <c:tickLblPos val="nextTo"/>
        <c:crossAx val="188564992"/>
        <c:crosses val="autoZero"/>
        <c:crossBetween val="midCat"/>
      </c:valAx>
    </c:plotArea>
    <c:legend>
      <c:legendPos val="r"/>
      <c:layout>
        <c:manualLayout>
          <c:xMode val="edge"/>
          <c:yMode val="edge"/>
          <c:x val="0.81387839621549352"/>
          <c:y val="0.15102411940953234"/>
          <c:w val="0.14273531193216232"/>
          <c:h val="9.3959997627760958E-2"/>
        </c:manualLayout>
      </c:layout>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TIMELINE!$G$3</c:f>
              <c:strCache>
                <c:ptCount val="1"/>
                <c:pt idx="0">
                  <c:v>|r| in [AU]</c:v>
                </c:pt>
              </c:strCache>
            </c:strRef>
          </c:tx>
          <c:marker>
            <c:symbol val="none"/>
          </c:marker>
          <c:val>
            <c:numRef>
              <c:f>TIMELINE!$G$5:$G$79</c:f>
              <c:numCache>
                <c:formatCode>0.00</c:formatCode>
                <c:ptCount val="54"/>
                <c:pt idx="0">
                  <c:v>0.98838055835286964</c:v>
                </c:pt>
                <c:pt idx="1">
                  <c:v>0.98656052127613847</c:v>
                </c:pt>
                <c:pt idx="2">
                  <c:v>0.98491701451364244</c:v>
                </c:pt>
                <c:pt idx="3">
                  <c:v>0.9806344017598646</c:v>
                </c:pt>
                <c:pt idx="4">
                  <c:v>0.97806136047257897</c:v>
                </c:pt>
                <c:pt idx="5">
                  <c:v>0.97573372543339021</c:v>
                </c:pt>
                <c:pt idx="6">
                  <c:v>0.9736532566539885</c:v>
                </c:pt>
                <c:pt idx="7">
                  <c:v>0.97182154152996958</c:v>
                </c:pt>
                <c:pt idx="8">
                  <c:v>0.97023998893834518</c:v>
                </c:pt>
                <c:pt idx="9">
                  <c:v>0.967832082910004</c:v>
                </c:pt>
                <c:pt idx="10">
                  <c:v>0.96440302646020304</c:v>
                </c:pt>
                <c:pt idx="11">
                  <c:v>0.96128197529149306</c:v>
                </c:pt>
                <c:pt idx="12">
                  <c:v>0.95847193825687504</c:v>
                </c:pt>
                <c:pt idx="13">
                  <c:v>0.95597565798898065</c:v>
                </c:pt>
                <c:pt idx="14">
                  <c:v>0.95379559798545266</c:v>
                </c:pt>
                <c:pt idx="15">
                  <c:v>0.95193393081733046</c:v>
                </c:pt>
                <c:pt idx="16">
                  <c:v>0.95039252752061232</c:v>
                </c:pt>
                <c:pt idx="17">
                  <c:v>0.94917294838489352</c:v>
                </c:pt>
                <c:pt idx="18">
                  <c:v>0.94827643508560655</c:v>
                </c:pt>
                <c:pt idx="19">
                  <c:v>0.94770390448741015</c:v>
                </c:pt>
                <c:pt idx="20">
                  <c:v>0.94440028315242719</c:v>
                </c:pt>
                <c:pt idx="21">
                  <c:v>0.94142437420399105</c:v>
                </c:pt>
                <c:pt idx="22">
                  <c:v>0.93877929416374717</c:v>
                </c:pt>
                <c:pt idx="23">
                  <c:v>0.93646784634701008</c:v>
                </c:pt>
                <c:pt idx="24">
                  <c:v>0.93449250644410919</c:v>
                </c:pt>
                <c:pt idx="25">
                  <c:v>0.93285540961913427</c:v>
                </c:pt>
                <c:pt idx="26">
                  <c:v>0.93155833912608521</c:v>
                </c:pt>
                <c:pt idx="27">
                  <c:v>0.93060271674322637</c:v>
                </c:pt>
                <c:pt idx="28">
                  <c:v>0.92998959505238943</c:v>
                </c:pt>
                <c:pt idx="29">
                  <c:v>0.92971965166348958</c:v>
                </c:pt>
                <c:pt idx="30">
                  <c:v>0.92661724372145127</c:v>
                </c:pt>
                <c:pt idx="31">
                  <c:v>0.92386152827577028</c:v>
                </c:pt>
                <c:pt idx="32">
                  <c:v>0.92145561579185575</c:v>
                </c:pt>
                <c:pt idx="33">
                  <c:v>0.91940225239837969</c:v>
                </c:pt>
                <c:pt idx="34">
                  <c:v>0.91636224580603987</c:v>
                </c:pt>
                <c:pt idx="35">
                  <c:v>0.91537914523114527</c:v>
                </c:pt>
                <c:pt idx="36">
                  <c:v>0.91475565857989827</c:v>
                </c:pt>
                <c:pt idx="37">
                  <c:v>0.91449252138416148</c:v>
                </c:pt>
                <c:pt idx="38">
                  <c:v>0.91459004467109062</c:v>
                </c:pt>
                <c:pt idx="39">
                  <c:v>0.91176681109831315</c:v>
                </c:pt>
                <c:pt idx="40">
                  <c:v>0.90930726916098459</c:v>
                </c:pt>
                <c:pt idx="41">
                  <c:v>0.90721437686913586</c:v>
                </c:pt>
                <c:pt idx="42">
                  <c:v>0.90549067657848337</c:v>
                </c:pt>
                <c:pt idx="43">
                  <c:v>0.90413827983647099</c:v>
                </c:pt>
                <c:pt idx="44">
                  <c:v>0.90315885461470802</c:v>
                </c:pt>
                <c:pt idx="45">
                  <c:v>0.9025536151350283</c:v>
                </c:pt>
                <c:pt idx="46">
                  <c:v>0.90232331436269775</c:v>
                </c:pt>
                <c:pt idx="47">
                  <c:v>0.90246823934057341</c:v>
                </c:pt>
                <c:pt idx="48">
                  <c:v>0.90298820939094915</c:v>
                </c:pt>
                <c:pt idx="49">
                  <c:v>0.90051728792662622</c:v>
                </c:pt>
                <c:pt idx="50">
                  <c:v>0.89842369019024138</c:v>
                </c:pt>
                <c:pt idx="51">
                  <c:v>0.8967100590670174</c:v>
                </c:pt>
                <c:pt idx="52">
                  <c:v>0.89537857616555638</c:v>
                </c:pt>
                <c:pt idx="53">
                  <c:v>0.89443094813448876</c:v>
                </c:pt>
              </c:numCache>
            </c:numRef>
          </c:val>
          <c:smooth val="0"/>
          <c:extLst>
            <c:ext xmlns:c15="http://schemas.microsoft.com/office/drawing/2012/chart" uri="{02D57815-91ED-43cb-92C2-25804820EDAC}">
              <c15:filteredCategoryTitle>
                <c15:cat>
                  <c:numRef>
                    <c:extLst>
                      <c:ext uri="{02D57815-91ED-43cb-92C2-25804820EDAC}">
                        <c15:formulaRef>
                          <c15:sqref>TIMELINE!$A$4:$A$78</c15:sqref>
                        </c15:formulaRef>
                      </c:ext>
                    </c:extLst>
                    <c:numCache>
                      <c:formatCode>dd-mm-yyyy;@</c:formatCode>
                      <c:ptCount val="55"/>
                      <c:pt idx="0">
                        <c:v>43395</c:v>
                      </c:pt>
                      <c:pt idx="1">
                        <c:v>43396</c:v>
                      </c:pt>
                      <c:pt idx="2">
                        <c:v>43397</c:v>
                      </c:pt>
                      <c:pt idx="3">
                        <c:v>43398</c:v>
                      </c:pt>
                      <c:pt idx="4">
                        <c:v>43399</c:v>
                      </c:pt>
                      <c:pt idx="5">
                        <c:v>43400</c:v>
                      </c:pt>
                      <c:pt idx="6">
                        <c:v>43401</c:v>
                      </c:pt>
                      <c:pt idx="7">
                        <c:v>43402</c:v>
                      </c:pt>
                      <c:pt idx="8">
                        <c:v>43403</c:v>
                      </c:pt>
                      <c:pt idx="9">
                        <c:v>43404</c:v>
                      </c:pt>
                      <c:pt idx="10">
                        <c:v>43405</c:v>
                      </c:pt>
                      <c:pt idx="11">
                        <c:v>43406</c:v>
                      </c:pt>
                      <c:pt idx="12">
                        <c:v>43407</c:v>
                      </c:pt>
                      <c:pt idx="13">
                        <c:v>43408</c:v>
                      </c:pt>
                      <c:pt idx="14">
                        <c:v>43409</c:v>
                      </c:pt>
                      <c:pt idx="15">
                        <c:v>43410</c:v>
                      </c:pt>
                      <c:pt idx="16">
                        <c:v>43411</c:v>
                      </c:pt>
                      <c:pt idx="17">
                        <c:v>43412</c:v>
                      </c:pt>
                      <c:pt idx="18">
                        <c:v>43413</c:v>
                      </c:pt>
                      <c:pt idx="19">
                        <c:v>43414</c:v>
                      </c:pt>
                      <c:pt idx="20">
                        <c:v>43415</c:v>
                      </c:pt>
                      <c:pt idx="21">
                        <c:v>43416</c:v>
                      </c:pt>
                      <c:pt idx="22">
                        <c:v>43417</c:v>
                      </c:pt>
                      <c:pt idx="23">
                        <c:v>43418</c:v>
                      </c:pt>
                      <c:pt idx="24">
                        <c:v>43419</c:v>
                      </c:pt>
                      <c:pt idx="25">
                        <c:v>43420</c:v>
                      </c:pt>
                      <c:pt idx="26">
                        <c:v>43421</c:v>
                      </c:pt>
                      <c:pt idx="27">
                        <c:v>43422</c:v>
                      </c:pt>
                      <c:pt idx="28">
                        <c:v>43423</c:v>
                      </c:pt>
                      <c:pt idx="29">
                        <c:v>43424</c:v>
                      </c:pt>
                      <c:pt idx="30">
                        <c:v>43425</c:v>
                      </c:pt>
                      <c:pt idx="31">
                        <c:v>43426</c:v>
                      </c:pt>
                      <c:pt idx="32">
                        <c:v>43427</c:v>
                      </c:pt>
                      <c:pt idx="33">
                        <c:v>43428</c:v>
                      </c:pt>
                      <c:pt idx="34">
                        <c:v>43429</c:v>
                      </c:pt>
                      <c:pt idx="35">
                        <c:v>43430</c:v>
                      </c:pt>
                      <c:pt idx="36">
                        <c:v>43431</c:v>
                      </c:pt>
                      <c:pt idx="37">
                        <c:v>43432</c:v>
                      </c:pt>
                      <c:pt idx="38">
                        <c:v>43433</c:v>
                      </c:pt>
                      <c:pt idx="39">
                        <c:v>43434</c:v>
                      </c:pt>
                      <c:pt idx="40">
                        <c:v>43435</c:v>
                      </c:pt>
                      <c:pt idx="41">
                        <c:v>43436</c:v>
                      </c:pt>
                      <c:pt idx="42">
                        <c:v>43437</c:v>
                      </c:pt>
                      <c:pt idx="43">
                        <c:v>43438</c:v>
                      </c:pt>
                      <c:pt idx="44">
                        <c:v>43439</c:v>
                      </c:pt>
                      <c:pt idx="45">
                        <c:v>43440</c:v>
                      </c:pt>
                      <c:pt idx="46">
                        <c:v>43441</c:v>
                      </c:pt>
                      <c:pt idx="47">
                        <c:v>43442</c:v>
                      </c:pt>
                      <c:pt idx="48">
                        <c:v>43443</c:v>
                      </c:pt>
                      <c:pt idx="49">
                        <c:v>43444</c:v>
                      </c:pt>
                      <c:pt idx="50">
                        <c:v>43445</c:v>
                      </c:pt>
                      <c:pt idx="51">
                        <c:v>43446</c:v>
                      </c:pt>
                      <c:pt idx="52">
                        <c:v>43447</c:v>
                      </c:pt>
                      <c:pt idx="53">
                        <c:v>43448</c:v>
                      </c:pt>
                      <c:pt idx="54">
                        <c:v>43449</c:v>
                      </c:pt>
                    </c:numCache>
                  </c:numRef>
                </c15:cat>
              </c15:filteredCategoryTitle>
            </c:ext>
            <c:ext xmlns:c16="http://schemas.microsoft.com/office/drawing/2014/chart" uri="{C3380CC4-5D6E-409C-BE32-E72D297353CC}">
              <c16:uniqueId val="{00000000-A490-44A3-B2B0-D22497397068}"/>
            </c:ext>
          </c:extLst>
        </c:ser>
        <c:ser>
          <c:idx val="1"/>
          <c:order val="1"/>
          <c:tx>
            <c:strRef>
              <c:f>TIMELINE!$H$3</c:f>
              <c:strCache>
                <c:ptCount val="1"/>
                <c:pt idx="0">
                  <c:v>|r_e| in [AU]</c:v>
                </c:pt>
              </c:strCache>
            </c:strRef>
          </c:tx>
          <c:marker>
            <c:symbol val="none"/>
          </c:marker>
          <c:val>
            <c:numRef>
              <c:f>TIMELINE!$H$5:$H$79</c:f>
              <c:numCache>
                <c:formatCode>0.00</c:formatCode>
                <c:ptCount val="54"/>
                <c:pt idx="0">
                  <c:v>7.4305603415342749E-3</c:v>
                </c:pt>
                <c:pt idx="1">
                  <c:v>9.4960376106959284E-3</c:v>
                </c:pt>
                <c:pt idx="2">
                  <c:v>1.1558312962611032E-2</c:v>
                </c:pt>
                <c:pt idx="3">
                  <c:v>1.3621998762415535E-2</c:v>
                </c:pt>
                <c:pt idx="4">
                  <c:v>1.56901364972643E-2</c:v>
                </c:pt>
                <c:pt idx="5">
                  <c:v>1.7764891973395074E-2</c:v>
                </c:pt>
                <c:pt idx="6">
                  <c:v>1.9847862807137562E-2</c:v>
                </c:pt>
                <c:pt idx="7">
                  <c:v>2.1940452761794002E-2</c:v>
                </c:pt>
                <c:pt idx="8">
                  <c:v>2.4043691263786041E-2</c:v>
                </c:pt>
                <c:pt idx="9">
                  <c:v>2.6158621108709635E-2</c:v>
                </c:pt>
                <c:pt idx="10">
                  <c:v>2.8286138031243361E-2</c:v>
                </c:pt>
                <c:pt idx="11">
                  <c:v>3.0427037497258485E-2</c:v>
                </c:pt>
                <c:pt idx="12">
                  <c:v>3.2582241979782198E-2</c:v>
                </c:pt>
                <c:pt idx="13">
                  <c:v>3.4752627159731618E-2</c:v>
                </c:pt>
                <c:pt idx="14">
                  <c:v>3.6939128879308239E-2</c:v>
                </c:pt>
                <c:pt idx="15">
                  <c:v>3.9142736457410787E-2</c:v>
                </c:pt>
                <c:pt idx="16">
                  <c:v>4.1364486005048065E-2</c:v>
                </c:pt>
                <c:pt idx="17">
                  <c:v>4.3605440371577486E-2</c:v>
                </c:pt>
                <c:pt idx="18">
                  <c:v>4.5866669090943606E-2</c:v>
                </c:pt>
                <c:pt idx="19">
                  <c:v>4.8149281804613926E-2</c:v>
                </c:pt>
                <c:pt idx="20">
                  <c:v>5.0454241093138556E-2</c:v>
                </c:pt>
                <c:pt idx="21">
                  <c:v>5.2782569698351989E-2</c:v>
                </c:pt>
                <c:pt idx="22">
                  <c:v>5.5135250254565789E-2</c:v>
                </c:pt>
                <c:pt idx="23">
                  <c:v>5.7513098281412697E-2</c:v>
                </c:pt>
                <c:pt idx="24">
                  <c:v>5.9916989459809819E-2</c:v>
                </c:pt>
                <c:pt idx="25">
                  <c:v>6.234760561764683E-2</c:v>
                </c:pt>
                <c:pt idx="26">
                  <c:v>6.480565532116199E-2</c:v>
                </c:pt>
                <c:pt idx="27">
                  <c:v>6.7291766921547744E-2</c:v>
                </c:pt>
                <c:pt idx="28">
                  <c:v>6.9806354863207618E-2</c:v>
                </c:pt>
                <c:pt idx="29">
                  <c:v>7.2349880382655177E-2</c:v>
                </c:pt>
                <c:pt idx="30">
                  <c:v>7.4922537332917913E-2</c:v>
                </c:pt>
                <c:pt idx="31">
                  <c:v>7.75245128824361E-2</c:v>
                </c:pt>
                <c:pt idx="32">
                  <c:v>8.0155700077815278E-2</c:v>
                </c:pt>
                <c:pt idx="33">
                  <c:v>8.2815951858138087E-2</c:v>
                </c:pt>
                <c:pt idx="34">
                  <c:v>8.5505000839918383E-2</c:v>
                </c:pt>
                <c:pt idx="35">
                  <c:v>8.822233230994532E-2</c:v>
                </c:pt>
                <c:pt idx="36">
                  <c:v>9.0967538508402557E-2</c:v>
                </c:pt>
                <c:pt idx="37">
                  <c:v>9.3739997768684802E-2</c:v>
                </c:pt>
                <c:pt idx="38">
                  <c:v>9.6539235485104166E-2</c:v>
                </c:pt>
                <c:pt idx="39">
                  <c:v>9.9364643360229654E-2</c:v>
                </c:pt>
                <c:pt idx="40">
                  <c:v>0.10221580026507061</c:v>
                </c:pt>
                <c:pt idx="41">
                  <c:v>0.10509219817100338</c:v>
                </c:pt>
                <c:pt idx="42">
                  <c:v>0.10799336915692717</c:v>
                </c:pt>
                <c:pt idx="43">
                  <c:v>0.1109190124164201</c:v>
                </c:pt>
                <c:pt idx="44">
                  <c:v>0.11386867339755573</c:v>
                </c:pt>
                <c:pt idx="45">
                  <c:v>0.11684211145519652</c:v>
                </c:pt>
                <c:pt idx="46">
                  <c:v>0.11983893219870043</c:v>
                </c:pt>
                <c:pt idx="47">
                  <c:v>0.12285876129118684</c:v>
                </c:pt>
                <c:pt idx="48">
                  <c:v>0.125901304610821</c:v>
                </c:pt>
                <c:pt idx="49">
                  <c:v>0.12896609423650215</c:v>
                </c:pt>
                <c:pt idx="50">
                  <c:v>0.13205276251593689</c:v>
                </c:pt>
                <c:pt idx="51">
                  <c:v>0.1351607880513272</c:v>
                </c:pt>
                <c:pt idx="52">
                  <c:v>0.13828958259900359</c:v>
                </c:pt>
                <c:pt idx="53">
                  <c:v>0.14143870497621389</c:v>
                </c:pt>
              </c:numCache>
            </c:numRef>
          </c:val>
          <c:smooth val="0"/>
          <c:extLst>
            <c:ext xmlns:c15="http://schemas.microsoft.com/office/drawing/2012/chart" uri="{02D57815-91ED-43cb-92C2-25804820EDAC}">
              <c15:filteredCategoryTitle>
                <c15:cat>
                  <c:numRef>
                    <c:extLst>
                      <c:ext uri="{02D57815-91ED-43cb-92C2-25804820EDAC}">
                        <c15:formulaRef>
                          <c15:sqref>TIMELINE!$A$4:$A$78</c15:sqref>
                        </c15:formulaRef>
                      </c:ext>
                    </c:extLst>
                    <c:numCache>
                      <c:formatCode>dd-mm-yyyy;@</c:formatCode>
                      <c:ptCount val="55"/>
                      <c:pt idx="0">
                        <c:v>43395</c:v>
                      </c:pt>
                      <c:pt idx="1">
                        <c:v>43396</c:v>
                      </c:pt>
                      <c:pt idx="2">
                        <c:v>43397</c:v>
                      </c:pt>
                      <c:pt idx="3">
                        <c:v>43398</c:v>
                      </c:pt>
                      <c:pt idx="4">
                        <c:v>43399</c:v>
                      </c:pt>
                      <c:pt idx="5">
                        <c:v>43400</c:v>
                      </c:pt>
                      <c:pt idx="6">
                        <c:v>43401</c:v>
                      </c:pt>
                      <c:pt idx="7">
                        <c:v>43402</c:v>
                      </c:pt>
                      <c:pt idx="8">
                        <c:v>43403</c:v>
                      </c:pt>
                      <c:pt idx="9">
                        <c:v>43404</c:v>
                      </c:pt>
                      <c:pt idx="10">
                        <c:v>43405</c:v>
                      </c:pt>
                      <c:pt idx="11">
                        <c:v>43406</c:v>
                      </c:pt>
                      <c:pt idx="12">
                        <c:v>43407</c:v>
                      </c:pt>
                      <c:pt idx="13">
                        <c:v>43408</c:v>
                      </c:pt>
                      <c:pt idx="14">
                        <c:v>43409</c:v>
                      </c:pt>
                      <c:pt idx="15">
                        <c:v>43410</c:v>
                      </c:pt>
                      <c:pt idx="16">
                        <c:v>43411</c:v>
                      </c:pt>
                      <c:pt idx="17">
                        <c:v>43412</c:v>
                      </c:pt>
                      <c:pt idx="18">
                        <c:v>43413</c:v>
                      </c:pt>
                      <c:pt idx="19">
                        <c:v>43414</c:v>
                      </c:pt>
                      <c:pt idx="20">
                        <c:v>43415</c:v>
                      </c:pt>
                      <c:pt idx="21">
                        <c:v>43416</c:v>
                      </c:pt>
                      <c:pt idx="22">
                        <c:v>43417</c:v>
                      </c:pt>
                      <c:pt idx="23">
                        <c:v>43418</c:v>
                      </c:pt>
                      <c:pt idx="24">
                        <c:v>43419</c:v>
                      </c:pt>
                      <c:pt idx="25">
                        <c:v>43420</c:v>
                      </c:pt>
                      <c:pt idx="26">
                        <c:v>43421</c:v>
                      </c:pt>
                      <c:pt idx="27">
                        <c:v>43422</c:v>
                      </c:pt>
                      <c:pt idx="28">
                        <c:v>43423</c:v>
                      </c:pt>
                      <c:pt idx="29">
                        <c:v>43424</c:v>
                      </c:pt>
                      <c:pt idx="30">
                        <c:v>43425</c:v>
                      </c:pt>
                      <c:pt idx="31">
                        <c:v>43426</c:v>
                      </c:pt>
                      <c:pt idx="32">
                        <c:v>43427</c:v>
                      </c:pt>
                      <c:pt idx="33">
                        <c:v>43428</c:v>
                      </c:pt>
                      <c:pt idx="34">
                        <c:v>43429</c:v>
                      </c:pt>
                      <c:pt idx="35">
                        <c:v>43430</c:v>
                      </c:pt>
                      <c:pt idx="36">
                        <c:v>43431</c:v>
                      </c:pt>
                      <c:pt idx="37">
                        <c:v>43432</c:v>
                      </c:pt>
                      <c:pt idx="38">
                        <c:v>43433</c:v>
                      </c:pt>
                      <c:pt idx="39">
                        <c:v>43434</c:v>
                      </c:pt>
                      <c:pt idx="40">
                        <c:v>43435</c:v>
                      </c:pt>
                      <c:pt idx="41">
                        <c:v>43436</c:v>
                      </c:pt>
                      <c:pt idx="42">
                        <c:v>43437</c:v>
                      </c:pt>
                      <c:pt idx="43">
                        <c:v>43438</c:v>
                      </c:pt>
                      <c:pt idx="44">
                        <c:v>43439</c:v>
                      </c:pt>
                      <c:pt idx="45">
                        <c:v>43440</c:v>
                      </c:pt>
                      <c:pt idx="46">
                        <c:v>43441</c:v>
                      </c:pt>
                      <c:pt idx="47">
                        <c:v>43442</c:v>
                      </c:pt>
                      <c:pt idx="48">
                        <c:v>43443</c:v>
                      </c:pt>
                      <c:pt idx="49">
                        <c:v>43444</c:v>
                      </c:pt>
                      <c:pt idx="50">
                        <c:v>43445</c:v>
                      </c:pt>
                      <c:pt idx="51">
                        <c:v>43446</c:v>
                      </c:pt>
                      <c:pt idx="52">
                        <c:v>43447</c:v>
                      </c:pt>
                      <c:pt idx="53">
                        <c:v>43448</c:v>
                      </c:pt>
                      <c:pt idx="54">
                        <c:v>43449</c:v>
                      </c:pt>
                    </c:numCache>
                  </c:numRef>
                </c15:cat>
              </c15:filteredCategoryTitle>
            </c:ext>
            <c:ext xmlns:c16="http://schemas.microsoft.com/office/drawing/2014/chart" uri="{C3380CC4-5D6E-409C-BE32-E72D297353CC}">
              <c16:uniqueId val="{00000001-A490-44A3-B2B0-D22497397068}"/>
            </c:ext>
          </c:extLst>
        </c:ser>
        <c:dLbls>
          <c:showLegendKey val="0"/>
          <c:showVal val="0"/>
          <c:showCatName val="0"/>
          <c:showSerName val="0"/>
          <c:showPercent val="0"/>
          <c:showBubbleSize val="0"/>
        </c:dLbls>
        <c:smooth val="0"/>
        <c:axId val="188611584"/>
        <c:axId val="189211776"/>
      </c:lineChart>
      <c:dateAx>
        <c:axId val="188611584"/>
        <c:scaling>
          <c:orientation val="minMax"/>
        </c:scaling>
        <c:delete val="0"/>
        <c:axPos val="b"/>
        <c:title>
          <c:tx>
            <c:rich>
              <a:bodyPr/>
              <a:lstStyle/>
              <a:p>
                <a:pPr>
                  <a:defRPr/>
                </a:pPr>
                <a:r>
                  <a:rPr lang="en-US"/>
                  <a:t>Time [days]</a:t>
                </a:r>
              </a:p>
            </c:rich>
          </c:tx>
          <c:overlay val="0"/>
        </c:title>
        <c:numFmt formatCode="dd-mm-yyyy;@" sourceLinked="1"/>
        <c:majorTickMark val="out"/>
        <c:minorTickMark val="none"/>
        <c:tickLblPos val="nextTo"/>
        <c:crossAx val="189211776"/>
        <c:crosses val="autoZero"/>
        <c:auto val="1"/>
        <c:lblOffset val="100"/>
        <c:baseTimeUnit val="days"/>
        <c:majorUnit val="7"/>
        <c:majorTimeUnit val="days"/>
        <c:minorUnit val="7"/>
        <c:minorTimeUnit val="days"/>
      </c:dateAx>
      <c:valAx>
        <c:axId val="189211776"/>
        <c:scaling>
          <c:orientation val="minMax"/>
        </c:scaling>
        <c:delete val="0"/>
        <c:axPos val="l"/>
        <c:majorGridlines/>
        <c:title>
          <c:tx>
            <c:rich>
              <a:bodyPr/>
              <a:lstStyle/>
              <a:p>
                <a:pPr>
                  <a:defRPr/>
                </a:pPr>
                <a:r>
                  <a:rPr lang="en-GB"/>
                  <a:t>Distance [AU]</a:t>
                </a:r>
              </a:p>
            </c:rich>
          </c:tx>
          <c:overlay val="0"/>
        </c:title>
        <c:numFmt formatCode="0.00" sourceLinked="1"/>
        <c:majorTickMark val="out"/>
        <c:minorTickMark val="none"/>
        <c:tickLblPos val="nextTo"/>
        <c:crossAx val="188611584"/>
        <c:crosses val="autoZero"/>
        <c:crossBetween val="midCat"/>
      </c:valAx>
    </c:plotArea>
    <c:legend>
      <c:legendPos val="tr"/>
      <c:layout>
        <c:manualLayout>
          <c:xMode val="edge"/>
          <c:yMode val="edge"/>
          <c:x val="0.8266476766398364"/>
          <c:y val="6.5269122369576771E-2"/>
          <c:w val="0.11332151490733279"/>
          <c:h val="7.5512700369913685E-2"/>
        </c:manualLayout>
      </c:layout>
      <c:overlay val="1"/>
    </c:legend>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tabColor rgb="FFFFC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rgb="FFFFC000"/>
  </sheetPr>
  <sheetViews>
    <sheetView zoomScale="12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17</xdr:col>
      <xdr:colOff>324138</xdr:colOff>
      <xdr:row>2</xdr:row>
      <xdr:rowOff>63789</xdr:rowOff>
    </xdr:from>
    <xdr:to>
      <xdr:col>25</xdr:col>
      <xdr:colOff>22802</xdr:colOff>
      <xdr:row>16</xdr:row>
      <xdr:rowOff>139989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9286875" cy="61039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4316" cy="6109395"/>
    <xdr:graphicFrame macro="">
      <xdr:nvGraphicFramePr>
        <xdr:cNvPr id="2" name="Chart 1" title="Teatsjhs"/>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2F028"/>
    <pageSetUpPr fitToPage="1"/>
  </sheetPr>
  <dimension ref="A1:BG2709"/>
  <sheetViews>
    <sheetView tabSelected="1" zoomScale="60" zoomScaleNormal="60" workbookViewId="0">
      <pane xSplit="1" ySplit="3" topLeftCell="C19" activePane="bottomRight" state="frozen"/>
      <selection pane="topRight" activeCell="E1" sqref="E1"/>
      <selection pane="bottomLeft" activeCell="A2" sqref="A2"/>
      <selection pane="bottomRight" activeCell="V16" sqref="V16"/>
    </sheetView>
  </sheetViews>
  <sheetFormatPr defaultColWidth="9.1796875" defaultRowHeight="12.5" x14ac:dyDescent="0.25"/>
  <cols>
    <col min="1" max="1" width="11" style="45" customWidth="1"/>
    <col min="2" max="2" width="10.453125" style="35" hidden="1" customWidth="1"/>
    <col min="3" max="3" width="7" style="35" customWidth="1"/>
    <col min="4" max="4" width="6.7265625" style="35" customWidth="1"/>
    <col min="5" max="5" width="7.7265625" style="248" hidden="1" customWidth="1"/>
    <col min="6" max="6" width="5.81640625" style="33" hidden="1" customWidth="1"/>
    <col min="7" max="7" width="7.1796875" style="286" customWidth="1"/>
    <col min="8" max="8" width="7.1796875" style="38" customWidth="1"/>
    <col min="9" max="10" width="6" style="39" customWidth="1"/>
    <col min="11" max="11" width="7.54296875" style="39" customWidth="1"/>
    <col min="12" max="12" width="6.54296875" style="39" customWidth="1"/>
    <col min="13" max="13" width="11" style="35" customWidth="1"/>
    <col min="14" max="14" width="11.1796875" style="35" customWidth="1"/>
    <col min="15" max="15" width="9.54296875" style="53" customWidth="1"/>
    <col min="16" max="16" width="6.7265625" style="35" hidden="1" customWidth="1"/>
    <col min="17" max="17" width="13.26953125" style="35" hidden="1" customWidth="1"/>
    <col min="18" max="18" width="12.1796875" style="34" hidden="1" customWidth="1"/>
    <col min="19" max="19" width="13.26953125" style="35" hidden="1" customWidth="1"/>
    <col min="20" max="20" width="8.26953125" style="134" customWidth="1"/>
    <col min="21" max="21" width="12.81640625" style="163" bestFit="1" customWidth="1"/>
    <col min="22" max="22" width="31.7265625" style="42" customWidth="1"/>
    <col min="23" max="23" width="9.453125" style="54" customWidth="1"/>
    <col min="24" max="24" width="10.1796875" style="54" customWidth="1"/>
    <col min="25" max="31" width="8.26953125" style="296" hidden="1" customWidth="1"/>
    <col min="32" max="32" width="25.26953125" style="296" hidden="1" customWidth="1"/>
    <col min="33" max="34" width="18.81640625" style="296" hidden="1" customWidth="1"/>
    <col min="35" max="35" width="13.453125" style="54" customWidth="1"/>
    <col min="36" max="36" width="30.54296875" style="54" customWidth="1"/>
    <col min="37" max="37" width="11" style="54" customWidth="1"/>
    <col min="38" max="38" width="8.26953125" style="54" customWidth="1"/>
    <col min="39" max="39" width="5" style="54" customWidth="1"/>
    <col min="40" max="40" width="8.54296875" style="142" customWidth="1"/>
    <col min="41" max="41" width="13.453125" style="163" bestFit="1" customWidth="1"/>
    <col min="42" max="42" width="30.453125" style="42" customWidth="1"/>
    <col min="43" max="43" width="9.453125" style="54" bestFit="1" customWidth="1"/>
    <col min="44" max="44" width="8.81640625" style="54" hidden="1" customWidth="1"/>
    <col min="45" max="45" width="11" style="54" bestFit="1" customWidth="1"/>
    <col min="46" max="46" width="3.453125" style="54" customWidth="1"/>
    <col min="47" max="47" width="5.81640625" style="35" bestFit="1" customWidth="1"/>
    <col min="48" max="48" width="4.81640625" style="35" bestFit="1" customWidth="1"/>
    <col min="49" max="49" width="6.54296875" style="35" bestFit="1" customWidth="1"/>
    <col min="50" max="50" width="5.453125" style="35" bestFit="1" customWidth="1"/>
    <col min="51" max="51" width="5.7265625" style="35" bestFit="1" customWidth="1"/>
    <col min="52" max="52" width="6.54296875" style="53" hidden="1" customWidth="1"/>
    <col min="53" max="53" width="10.453125" style="53" hidden="1" customWidth="1"/>
    <col min="54" max="54" width="9.26953125" style="29" hidden="1" customWidth="1"/>
    <col min="55" max="55" width="9.453125" style="29" hidden="1" customWidth="1"/>
    <col min="56" max="56" width="9.81640625" style="35" hidden="1" customWidth="1"/>
    <col min="57" max="57" width="8.81640625" style="35" hidden="1" customWidth="1"/>
    <col min="58" max="58" width="9.81640625" style="29" hidden="1" customWidth="1"/>
    <col min="59" max="59" width="31.54296875" style="6" bestFit="1" customWidth="1"/>
    <col min="60" max="16384" width="9.1796875" style="6"/>
  </cols>
  <sheetData>
    <row r="1" spans="1:59" s="31" customFormat="1" ht="18" x14ac:dyDescent="0.25">
      <c r="A1" s="317" t="s">
        <v>0</v>
      </c>
      <c r="B1" s="318"/>
      <c r="C1" s="318"/>
      <c r="D1" s="318"/>
      <c r="E1" s="319"/>
      <c r="F1" s="319"/>
      <c r="G1" s="305" t="s">
        <v>40</v>
      </c>
      <c r="H1" s="307"/>
      <c r="I1" s="307"/>
      <c r="J1" s="307"/>
      <c r="K1" s="308"/>
      <c r="L1" s="305" t="s">
        <v>182</v>
      </c>
      <c r="M1" s="307"/>
      <c r="N1" s="307"/>
      <c r="O1" s="308"/>
      <c r="P1" s="307" t="s">
        <v>24</v>
      </c>
      <c r="Q1" s="307"/>
      <c r="R1" s="307"/>
      <c r="S1" s="308"/>
      <c r="T1" s="305" t="s">
        <v>38</v>
      </c>
      <c r="U1" s="307"/>
      <c r="V1" s="307"/>
      <c r="W1" s="307"/>
      <c r="X1" s="307"/>
      <c r="Y1" s="307"/>
      <c r="Z1" s="307"/>
      <c r="AA1" s="307"/>
      <c r="AB1" s="307"/>
      <c r="AC1" s="307"/>
      <c r="AD1" s="307"/>
      <c r="AE1" s="307"/>
      <c r="AF1" s="307"/>
      <c r="AG1" s="307"/>
      <c r="AH1" s="307"/>
      <c r="AI1" s="307"/>
      <c r="AJ1" s="307"/>
      <c r="AK1" s="307"/>
      <c r="AL1" s="307"/>
      <c r="AM1" s="308"/>
      <c r="AN1" s="323" t="s">
        <v>39</v>
      </c>
      <c r="AO1" s="324"/>
      <c r="AP1" s="325"/>
      <c r="AQ1" s="325"/>
      <c r="AR1" s="326"/>
      <c r="AS1" s="326"/>
      <c r="AT1" s="327"/>
      <c r="AU1" s="305" t="s">
        <v>52</v>
      </c>
      <c r="AV1" s="307"/>
      <c r="AW1" s="307"/>
      <c r="AX1" s="307"/>
      <c r="AY1" s="308"/>
      <c r="AZ1" s="311" t="s">
        <v>53</v>
      </c>
      <c r="BA1" s="312"/>
      <c r="BB1" s="312"/>
      <c r="BC1" s="312"/>
      <c r="BD1" s="312"/>
      <c r="BE1" s="312"/>
      <c r="BF1" s="313"/>
      <c r="BG1" s="305" t="s">
        <v>447</v>
      </c>
    </row>
    <row r="2" spans="1:59" s="32" customFormat="1" ht="13.5" thickBot="1" x14ac:dyDescent="0.3">
      <c r="A2" s="320"/>
      <c r="B2" s="321"/>
      <c r="C2" s="321"/>
      <c r="D2" s="321"/>
      <c r="E2" s="322"/>
      <c r="F2" s="322"/>
      <c r="G2" s="306"/>
      <c r="H2" s="309"/>
      <c r="I2" s="309"/>
      <c r="J2" s="309"/>
      <c r="K2" s="310"/>
      <c r="L2" s="306"/>
      <c r="M2" s="309"/>
      <c r="N2" s="309"/>
      <c r="O2" s="310"/>
      <c r="P2" s="309"/>
      <c r="Q2" s="309"/>
      <c r="R2" s="309"/>
      <c r="S2" s="310"/>
      <c r="T2" s="306"/>
      <c r="U2" s="309"/>
      <c r="V2" s="309"/>
      <c r="W2" s="309"/>
      <c r="X2" s="309"/>
      <c r="Y2" s="309"/>
      <c r="Z2" s="309"/>
      <c r="AA2" s="309"/>
      <c r="AB2" s="309"/>
      <c r="AC2" s="309"/>
      <c r="AD2" s="309"/>
      <c r="AE2" s="309"/>
      <c r="AF2" s="309"/>
      <c r="AG2" s="309"/>
      <c r="AH2" s="309"/>
      <c r="AI2" s="309"/>
      <c r="AJ2" s="309"/>
      <c r="AK2" s="309"/>
      <c r="AL2" s="309"/>
      <c r="AM2" s="310"/>
      <c r="AN2" s="328"/>
      <c r="AO2" s="329"/>
      <c r="AP2" s="330"/>
      <c r="AQ2" s="330"/>
      <c r="AR2" s="331"/>
      <c r="AS2" s="331"/>
      <c r="AT2" s="332"/>
      <c r="AU2" s="306"/>
      <c r="AV2" s="309"/>
      <c r="AW2" s="309"/>
      <c r="AX2" s="309"/>
      <c r="AY2" s="310"/>
      <c r="AZ2" s="314"/>
      <c r="BA2" s="315"/>
      <c r="BB2" s="315"/>
      <c r="BC2" s="315"/>
      <c r="BD2" s="315"/>
      <c r="BE2" s="315"/>
      <c r="BF2" s="316"/>
      <c r="BG2" s="306"/>
    </row>
    <row r="3" spans="1:59" s="30" customFormat="1" ht="39.5" thickBot="1" x14ac:dyDescent="0.3">
      <c r="A3" s="55" t="s">
        <v>0</v>
      </c>
      <c r="B3" s="56" t="s">
        <v>25</v>
      </c>
      <c r="C3" s="56" t="s">
        <v>356</v>
      </c>
      <c r="D3" s="56" t="s">
        <v>2</v>
      </c>
      <c r="E3" s="246" t="s">
        <v>286</v>
      </c>
      <c r="F3" s="57" t="s">
        <v>26</v>
      </c>
      <c r="G3" s="284" t="s">
        <v>27</v>
      </c>
      <c r="H3" s="58" t="s">
        <v>28</v>
      </c>
      <c r="I3" s="59" t="s">
        <v>60</v>
      </c>
      <c r="J3" s="59" t="s">
        <v>61</v>
      </c>
      <c r="K3" s="128" t="s">
        <v>59</v>
      </c>
      <c r="L3" s="114" t="s">
        <v>180</v>
      </c>
      <c r="M3" s="60" t="s">
        <v>232</v>
      </c>
      <c r="N3" s="61" t="s">
        <v>233</v>
      </c>
      <c r="O3" s="111" t="s">
        <v>185</v>
      </c>
      <c r="P3" s="125" t="s">
        <v>31</v>
      </c>
      <c r="Q3" s="62" t="s">
        <v>32</v>
      </c>
      <c r="R3" s="62" t="s">
        <v>33</v>
      </c>
      <c r="S3" s="83" t="s">
        <v>34</v>
      </c>
      <c r="T3" s="133" t="s">
        <v>50</v>
      </c>
      <c r="U3" s="165" t="s">
        <v>257</v>
      </c>
      <c r="V3" s="63" t="s">
        <v>49</v>
      </c>
      <c r="W3" s="64" t="s">
        <v>20</v>
      </c>
      <c r="X3" s="64" t="s">
        <v>175</v>
      </c>
      <c r="Y3" s="290" t="s">
        <v>432</v>
      </c>
      <c r="Z3" s="290" t="s">
        <v>433</v>
      </c>
      <c r="AA3" s="290" t="s">
        <v>434</v>
      </c>
      <c r="AB3" s="290" t="s">
        <v>435</v>
      </c>
      <c r="AC3" s="290" t="s">
        <v>436</v>
      </c>
      <c r="AD3" s="290" t="s">
        <v>437</v>
      </c>
      <c r="AE3" s="290" t="s">
        <v>438</v>
      </c>
      <c r="AF3" s="290" t="s">
        <v>520</v>
      </c>
      <c r="AG3" s="290" t="s">
        <v>518</v>
      </c>
      <c r="AH3" s="290" t="s">
        <v>519</v>
      </c>
      <c r="AI3" s="64" t="s">
        <v>197</v>
      </c>
      <c r="AJ3" s="63" t="s">
        <v>176</v>
      </c>
      <c r="AK3" s="64" t="s">
        <v>82</v>
      </c>
      <c r="AL3" s="64" t="s">
        <v>22</v>
      </c>
      <c r="AM3" s="78" t="s">
        <v>58</v>
      </c>
      <c r="AN3" s="133" t="s">
        <v>50</v>
      </c>
      <c r="AO3" s="165" t="s">
        <v>223</v>
      </c>
      <c r="AP3" s="63" t="s">
        <v>49</v>
      </c>
      <c r="AQ3" s="64" t="s">
        <v>20</v>
      </c>
      <c r="AR3" s="64" t="s">
        <v>175</v>
      </c>
      <c r="AS3" s="64" t="s">
        <v>82</v>
      </c>
      <c r="AT3" s="78" t="s">
        <v>58</v>
      </c>
      <c r="AU3" s="108" t="s">
        <v>42</v>
      </c>
      <c r="AV3" s="61" t="s">
        <v>46</v>
      </c>
      <c r="AW3" s="61" t="s">
        <v>47</v>
      </c>
      <c r="AX3" s="61" t="s">
        <v>48</v>
      </c>
      <c r="AY3" s="120" t="s">
        <v>43</v>
      </c>
      <c r="AZ3" s="118" t="s">
        <v>63</v>
      </c>
      <c r="BA3" s="109" t="s">
        <v>64</v>
      </c>
      <c r="BB3" s="109" t="s">
        <v>65</v>
      </c>
      <c r="BC3" s="109" t="s">
        <v>68</v>
      </c>
      <c r="BD3" s="110" t="s">
        <v>171</v>
      </c>
      <c r="BE3" s="110" t="s">
        <v>172</v>
      </c>
      <c r="BF3" s="111" t="s">
        <v>173</v>
      </c>
    </row>
    <row r="4" spans="1:59" ht="88.5" x14ac:dyDescent="0.25">
      <c r="A4" s="266">
        <f>GS_VISIBILITY!A5</f>
        <v>43395</v>
      </c>
      <c r="B4" s="267">
        <v>6053.518</v>
      </c>
      <c r="C4" s="40" t="str">
        <f>TEXT(WEEKDAY(A4), "ddd")</f>
        <v>Mon</v>
      </c>
      <c r="D4" s="268">
        <f>GS_VISIBILITY!B5</f>
        <v>295</v>
      </c>
      <c r="E4" s="247">
        <f>F4+3</f>
        <v>3</v>
      </c>
      <c r="F4" s="250">
        <v>0</v>
      </c>
      <c r="G4" s="50">
        <f>Geometry_20Oct2018!R4</f>
        <v>0.99037615248800004</v>
      </c>
      <c r="H4" s="251">
        <f>Geometry_20Oct2018!J4</f>
        <v>5.3537326433858983E-3</v>
      </c>
      <c r="I4" s="252">
        <f>Geometry_20Oct2018!O4</f>
        <v>8.0310000000000006</v>
      </c>
      <c r="J4" s="252">
        <f>Geometry_20Oct2018!P4</f>
        <v>171.92500000000001</v>
      </c>
      <c r="K4" s="253">
        <f>Geometry_20Oct2018!K4</f>
        <v>2.6715422693067192</v>
      </c>
      <c r="L4" s="115" t="s">
        <v>181</v>
      </c>
      <c r="M4" s="43">
        <f>IF(L4="MLG",GS_VISIBILITY!C5,GS_VISIBILITY!H5)</f>
        <v>0.45003472222222224</v>
      </c>
      <c r="N4" s="43">
        <f>IF(L4="MLG",GS_VISIBILITY!D5,GS_VISIBILITY!I5)</f>
        <v>0.89369212962962974</v>
      </c>
      <c r="O4" s="127">
        <f>IF(L4="MLG",GS_VISIBILITY!G5,GS_VISIBILITY!L5)</f>
        <v>9.6477777777777796</v>
      </c>
      <c r="P4" s="269"/>
      <c r="Q4" s="270"/>
      <c r="R4" s="270"/>
      <c r="S4" s="271"/>
      <c r="T4" s="140" t="s">
        <v>252</v>
      </c>
      <c r="U4" s="176" t="s">
        <v>550</v>
      </c>
      <c r="V4" s="179" t="s">
        <v>480</v>
      </c>
      <c r="W4" s="178" t="s">
        <v>481</v>
      </c>
      <c r="X4" s="178"/>
      <c r="Y4" s="131"/>
      <c r="Z4" s="291" t="s">
        <v>439</v>
      </c>
      <c r="AA4" s="131" t="s">
        <v>439</v>
      </c>
      <c r="AB4" s="131"/>
      <c r="AC4" s="131"/>
      <c r="AD4" s="131"/>
      <c r="AE4" s="131"/>
      <c r="AF4" s="167" t="s">
        <v>540</v>
      </c>
      <c r="AG4" s="297" t="s">
        <v>498</v>
      </c>
      <c r="AH4" s="297" t="s">
        <v>490</v>
      </c>
      <c r="AI4" s="131" t="s">
        <v>288</v>
      </c>
      <c r="AJ4" s="258" t="s">
        <v>452</v>
      </c>
      <c r="AK4" s="131" t="s">
        <v>83</v>
      </c>
      <c r="AL4" s="131" t="s">
        <v>12</v>
      </c>
      <c r="AM4" s="132" t="s">
        <v>1</v>
      </c>
      <c r="AN4" s="238" t="s">
        <v>70</v>
      </c>
      <c r="AO4" s="259" t="s">
        <v>273</v>
      </c>
      <c r="AP4" s="179" t="s">
        <v>274</v>
      </c>
      <c r="AQ4" s="178">
        <v>3.25</v>
      </c>
      <c r="AR4" s="260"/>
      <c r="AS4" s="131" t="s">
        <v>83</v>
      </c>
      <c r="AT4" s="132" t="s">
        <v>341</v>
      </c>
      <c r="AU4" s="261"/>
      <c r="AV4" s="262"/>
      <c r="AW4" s="262"/>
      <c r="AX4" s="262"/>
      <c r="AY4" s="263"/>
      <c r="AZ4" s="264">
        <f>6909*10*3600/1024/1024/1024</f>
        <v>0.23164227604866028</v>
      </c>
      <c r="BA4" s="102">
        <f t="shared" ref="BA4:BA68" si="0">6718*24*3600/1024/1024/1024</f>
        <v>0.5405724048614502</v>
      </c>
      <c r="BB4" s="265">
        <f t="shared" ref="BB4:BB56" si="1">348*9*3600/1024/1024</f>
        <v>10.75286865234375</v>
      </c>
      <c r="BC4" s="265">
        <f t="shared" ref="BC4:BC64" si="2">BB4-AZ4-BA4</f>
        <v>9.9806539714336395</v>
      </c>
      <c r="BD4" s="67">
        <f t="shared" ref="BD4:BD67" si="3">SUM(AU4:AY4)</f>
        <v>0</v>
      </c>
      <c r="BE4" s="67">
        <v>0</v>
      </c>
      <c r="BF4" s="106">
        <f t="shared" ref="BF4:BF54" si="4">BD4+BE4</f>
        <v>0</v>
      </c>
    </row>
    <row r="5" spans="1:59" ht="172.5" customHeight="1" x14ac:dyDescent="0.25">
      <c r="A5" s="44">
        <f>GS_VISIBILITY!A6</f>
        <v>43396</v>
      </c>
      <c r="B5" s="40">
        <v>6054.518</v>
      </c>
      <c r="C5" s="40" t="str">
        <f>TEXT(WEEKDAY(A5), "ddd")</f>
        <v>Tue</v>
      </c>
      <c r="D5" s="41">
        <f>GS_VISIBILITY!B6</f>
        <v>296</v>
      </c>
      <c r="E5" s="247">
        <f t="shared" ref="E5:E68" si="5">F5+3</f>
        <v>4</v>
      </c>
      <c r="F5" s="49">
        <f t="shared" ref="F5:F54" si="6">F4+1</f>
        <v>1</v>
      </c>
      <c r="G5" s="50">
        <f>Geometry_20Oct2018!R5</f>
        <v>0.98838055835286964</v>
      </c>
      <c r="H5" s="251">
        <f>Geometry_20Oct2018!J5</f>
        <v>7.4305603415342749E-3</v>
      </c>
      <c r="I5" s="252">
        <f>Geometry_20Oct2018!O5</f>
        <v>8.6069999999999993</v>
      </c>
      <c r="J5" s="252">
        <f>Geometry_20Oct2018!P5</f>
        <v>171.32900000000001</v>
      </c>
      <c r="K5" s="253">
        <f>Geometry_20Oct2018!K5</f>
        <v>3.7078908042909751</v>
      </c>
      <c r="L5" s="115" t="s">
        <v>181</v>
      </c>
      <c r="M5" s="43">
        <f>IF(L5="MLG",GS_VISIBILITY!C6,GS_VISIBILITY!H6)</f>
        <v>0.44809027777777777</v>
      </c>
      <c r="N5" s="43">
        <f>IF(L5="MLG",GS_VISIBILITY!D6,GS_VISIBILITY!I6)</f>
        <v>0.89212962962962961</v>
      </c>
      <c r="O5" s="127">
        <f>IF(L5="MLG",GS_VISIBILITY!G6,GS_VISIBILITY!L6)</f>
        <v>9.656944444444445</v>
      </c>
      <c r="P5" s="254">
        <v>2.0390000000000001</v>
      </c>
      <c r="Q5" s="255">
        <v>348.12037500000002</v>
      </c>
      <c r="R5" s="256">
        <v>348.12037500000002</v>
      </c>
      <c r="S5" s="257">
        <f t="shared" ref="S5:S62" si="7">R5</f>
        <v>348.12037500000002</v>
      </c>
      <c r="T5" s="136" t="s">
        <v>70</v>
      </c>
      <c r="U5" s="189" t="s">
        <v>482</v>
      </c>
      <c r="V5" s="167" t="s">
        <v>551</v>
      </c>
      <c r="W5" s="168" t="s">
        <v>483</v>
      </c>
      <c r="X5" s="167"/>
      <c r="Y5" s="82" t="s">
        <v>440</v>
      </c>
      <c r="Z5" s="82" t="s">
        <v>439</v>
      </c>
      <c r="AA5" s="82" t="s">
        <v>440</v>
      </c>
      <c r="AB5" s="82" t="s">
        <v>440</v>
      </c>
      <c r="AC5" s="82" t="s">
        <v>440</v>
      </c>
      <c r="AD5" s="82" t="s">
        <v>439</v>
      </c>
      <c r="AE5" s="82" t="s">
        <v>440</v>
      </c>
      <c r="AF5" s="167" t="s">
        <v>521</v>
      </c>
      <c r="AG5" s="297" t="s">
        <v>499</v>
      </c>
      <c r="AH5" s="297" t="s">
        <v>491</v>
      </c>
      <c r="AI5" s="82"/>
      <c r="AJ5" s="65" t="s">
        <v>453</v>
      </c>
      <c r="AK5" s="82" t="s">
        <v>83</v>
      </c>
      <c r="AL5" s="82" t="s">
        <v>12</v>
      </c>
      <c r="AM5" s="72" t="s">
        <v>1</v>
      </c>
      <c r="AN5" s="145" t="s">
        <v>204</v>
      </c>
      <c r="AO5" s="189" t="s">
        <v>298</v>
      </c>
      <c r="AP5" s="167" t="s">
        <v>309</v>
      </c>
      <c r="AQ5" s="168" t="s">
        <v>287</v>
      </c>
      <c r="AR5" s="169"/>
      <c r="AS5" s="82" t="s">
        <v>193</v>
      </c>
      <c r="AT5" s="72" t="s">
        <v>1</v>
      </c>
      <c r="AU5" s="104"/>
      <c r="AV5" s="101"/>
      <c r="AW5" s="101"/>
      <c r="AX5" s="101"/>
      <c r="AY5" s="121"/>
      <c r="AZ5" s="119">
        <f t="shared" ref="AZ5:AZ68" si="8">6909*10*3600/1024/1024/1024</f>
        <v>0.23164227604866028</v>
      </c>
      <c r="BA5" s="102">
        <f t="shared" si="0"/>
        <v>0.5405724048614502</v>
      </c>
      <c r="BB5" s="102">
        <f t="shared" si="1"/>
        <v>10.75286865234375</v>
      </c>
      <c r="BC5" s="102">
        <f t="shared" si="2"/>
        <v>9.9806539714336395</v>
      </c>
      <c r="BD5" s="67">
        <f t="shared" si="3"/>
        <v>0</v>
      </c>
      <c r="BE5" s="67">
        <v>0</v>
      </c>
      <c r="BF5" s="106">
        <f t="shared" si="4"/>
        <v>0</v>
      </c>
    </row>
    <row r="6" spans="1:59" ht="76" x14ac:dyDescent="0.25">
      <c r="A6" s="44">
        <f>GS_VISIBILITY!A7</f>
        <v>43397</v>
      </c>
      <c r="B6" s="40">
        <v>6055.518</v>
      </c>
      <c r="C6" s="40" t="str">
        <f t="shared" ref="C6:C69" si="9">TEXT(WEEKDAY(A6), "ddd")</f>
        <v>Wed</v>
      </c>
      <c r="D6" s="41">
        <f>GS_VISIBILITY!B7</f>
        <v>297</v>
      </c>
      <c r="E6" s="247">
        <f t="shared" si="5"/>
        <v>5</v>
      </c>
      <c r="F6" s="49">
        <f t="shared" si="6"/>
        <v>2</v>
      </c>
      <c r="G6" s="50">
        <f>Geometry_20Oct2018!R6</f>
        <v>0.98656052127613847</v>
      </c>
      <c r="H6" s="251">
        <f>Geometry_20Oct2018!J6</f>
        <v>9.4960376106959284E-3</v>
      </c>
      <c r="I6" s="252">
        <f>Geometry_20Oct2018!O6</f>
        <v>9.266</v>
      </c>
      <c r="J6" s="252">
        <f>Geometry_20Oct2018!P6</f>
        <v>170.64500000000001</v>
      </c>
      <c r="K6" s="253">
        <f>Geometry_20Oct2018!K6</f>
        <v>4.7385754122858517</v>
      </c>
      <c r="L6" s="115" t="s">
        <v>181</v>
      </c>
      <c r="M6" s="43">
        <f>IF(L6="MLG",GS_VISIBILITY!C7,GS_VISIBILITY!H7)</f>
        <v>0.44581018518518517</v>
      </c>
      <c r="N6" s="43">
        <f>IF(L6="MLG",GS_VISIBILITY!D7,GS_VISIBILITY!I7)</f>
        <v>0.88796296296296295</v>
      </c>
      <c r="O6" s="127">
        <f>IF(L6="MLG",GS_VISIBILITY!G7,GS_VISIBILITY!L7)</f>
        <v>9.6116666666666664</v>
      </c>
      <c r="P6" s="126">
        <v>2.0390000000000001</v>
      </c>
      <c r="Q6" s="36">
        <v>348.12037500000002</v>
      </c>
      <c r="R6" s="37">
        <v>348.12037500000002</v>
      </c>
      <c r="S6" s="84">
        <f t="shared" si="7"/>
        <v>348.12037500000002</v>
      </c>
      <c r="T6" s="136" t="s">
        <v>198</v>
      </c>
      <c r="U6" s="249" t="s">
        <v>308</v>
      </c>
      <c r="V6" s="169" t="s">
        <v>552</v>
      </c>
      <c r="W6" s="168" t="s">
        <v>320</v>
      </c>
      <c r="X6" s="170" t="s">
        <v>253</v>
      </c>
      <c r="Y6" s="82" t="s">
        <v>439</v>
      </c>
      <c r="Z6" s="82" t="s">
        <v>440</v>
      </c>
      <c r="AA6" s="82" t="s">
        <v>440</v>
      </c>
      <c r="AB6" s="82" t="s">
        <v>440</v>
      </c>
      <c r="AC6" s="292" t="s">
        <v>439</v>
      </c>
      <c r="AD6" s="82" t="s">
        <v>440</v>
      </c>
      <c r="AE6" s="293" t="s">
        <v>439</v>
      </c>
      <c r="AF6" s="167" t="s">
        <v>522</v>
      </c>
      <c r="AG6" s="297" t="s">
        <v>500</v>
      </c>
      <c r="AH6" s="297" t="s">
        <v>492</v>
      </c>
      <c r="AI6" s="82" t="s">
        <v>289</v>
      </c>
      <c r="AJ6" s="65"/>
      <c r="AK6" s="82" t="s">
        <v>190</v>
      </c>
      <c r="AL6" s="82" t="s">
        <v>12</v>
      </c>
      <c r="AM6" s="72"/>
      <c r="AN6" s="145" t="s">
        <v>199</v>
      </c>
      <c r="AO6" s="189" t="s">
        <v>306</v>
      </c>
      <c r="AP6" s="167" t="s">
        <v>311</v>
      </c>
      <c r="AQ6" s="168" t="s">
        <v>312</v>
      </c>
      <c r="AR6" s="168" t="s">
        <v>170</v>
      </c>
      <c r="AS6" s="82" t="s">
        <v>83</v>
      </c>
      <c r="AT6" s="72" t="s">
        <v>1</v>
      </c>
      <c r="AU6" s="104"/>
      <c r="AV6" s="101"/>
      <c r="AW6" s="101"/>
      <c r="AX6" s="101"/>
      <c r="AY6" s="121"/>
      <c r="AZ6" s="119">
        <f t="shared" si="8"/>
        <v>0.23164227604866028</v>
      </c>
      <c r="BA6" s="102">
        <f t="shared" si="0"/>
        <v>0.5405724048614502</v>
      </c>
      <c r="BB6" s="102">
        <f t="shared" si="1"/>
        <v>10.75286865234375</v>
      </c>
      <c r="BC6" s="102">
        <f t="shared" si="2"/>
        <v>9.9806539714336395</v>
      </c>
      <c r="BD6" s="67">
        <f t="shared" si="3"/>
        <v>0</v>
      </c>
      <c r="BE6" s="67">
        <v>0</v>
      </c>
      <c r="BF6" s="106">
        <f t="shared" si="4"/>
        <v>0</v>
      </c>
    </row>
    <row r="7" spans="1:59" ht="177.65" customHeight="1" x14ac:dyDescent="0.25">
      <c r="A7" s="44">
        <f>GS_VISIBILITY!A8</f>
        <v>43398</v>
      </c>
      <c r="B7" s="40">
        <v>6056.518</v>
      </c>
      <c r="C7" s="40" t="str">
        <f t="shared" si="9"/>
        <v>Thu</v>
      </c>
      <c r="D7" s="41">
        <f>GS_VISIBILITY!B8</f>
        <v>298</v>
      </c>
      <c r="E7" s="247">
        <f t="shared" si="5"/>
        <v>6</v>
      </c>
      <c r="F7" s="49">
        <f t="shared" si="6"/>
        <v>3</v>
      </c>
      <c r="G7" s="50">
        <f>Geometry_20Oct2018!R7</f>
        <v>0.98491701451364244</v>
      </c>
      <c r="H7" s="251">
        <f>Geometry_20Oct2018!J7</f>
        <v>1.1558312962611032E-2</v>
      </c>
      <c r="I7" s="252">
        <f>Geometry_20Oct2018!O7</f>
        <v>9.9779999999999998</v>
      </c>
      <c r="J7" s="252">
        <f>Geometry_20Oct2018!P7</f>
        <v>169.905</v>
      </c>
      <c r="K7" s="253">
        <f>Geometry_20Oct2018!K7</f>
        <v>5.7676622458237707</v>
      </c>
      <c r="L7" s="115" t="s">
        <v>181</v>
      </c>
      <c r="M7" s="43">
        <f>IF(L7="MLG",GS_VISIBILITY!C8,GS_VISIBILITY!H8)</f>
        <v>0.44335648148148149</v>
      </c>
      <c r="N7" s="43">
        <f>IF(L7="MLG",GS_VISIBILITY!D8,GS_VISIBILITY!I8)</f>
        <v>0.88790509259259265</v>
      </c>
      <c r="O7" s="127">
        <f>IF(L7="MLG",GS_VISIBILITY!G8,GS_VISIBILITY!L8)</f>
        <v>9.6691666666666674</v>
      </c>
      <c r="P7" s="126">
        <v>2.0390000000000001</v>
      </c>
      <c r="Q7" s="36">
        <v>348.12037500000002</v>
      </c>
      <c r="R7" s="37">
        <v>348.12037500000002</v>
      </c>
      <c r="S7" s="84">
        <f t="shared" si="7"/>
        <v>348.12037500000002</v>
      </c>
      <c r="T7" s="135" t="s">
        <v>221</v>
      </c>
      <c r="U7" s="166" t="s">
        <v>556</v>
      </c>
      <c r="V7" s="167" t="s">
        <v>557</v>
      </c>
      <c r="W7" s="168" t="s">
        <v>555</v>
      </c>
      <c r="X7" s="168" t="s">
        <v>168</v>
      </c>
      <c r="Y7" s="82" t="s">
        <v>439</v>
      </c>
      <c r="Z7" s="82" t="s">
        <v>440</v>
      </c>
      <c r="AA7" s="292" t="s">
        <v>439</v>
      </c>
      <c r="AB7" s="82" t="s">
        <v>441</v>
      </c>
      <c r="AC7" s="82" t="s">
        <v>440</v>
      </c>
      <c r="AD7" s="82" t="s">
        <v>442</v>
      </c>
      <c r="AE7" s="82" t="s">
        <v>439</v>
      </c>
      <c r="AF7" s="167" t="s">
        <v>523</v>
      </c>
      <c r="AG7" s="297" t="s">
        <v>501</v>
      </c>
      <c r="AH7" s="297" t="s">
        <v>493</v>
      </c>
      <c r="AI7" s="82"/>
      <c r="AJ7" s="47" t="s">
        <v>454</v>
      </c>
      <c r="AK7" s="82" t="s">
        <v>190</v>
      </c>
      <c r="AL7" s="82" t="s">
        <v>12</v>
      </c>
      <c r="AM7" s="73"/>
      <c r="AN7" s="148" t="s">
        <v>42</v>
      </c>
      <c r="AO7" s="189" t="s">
        <v>299</v>
      </c>
      <c r="AP7" s="167" t="s">
        <v>272</v>
      </c>
      <c r="AQ7" s="171" t="s">
        <v>260</v>
      </c>
      <c r="AR7" s="168">
        <v>0.01</v>
      </c>
      <c r="AS7" s="82" t="s">
        <v>190</v>
      </c>
      <c r="AT7" s="73"/>
      <c r="AU7" s="107">
        <v>0.01</v>
      </c>
      <c r="AV7" s="101"/>
      <c r="AW7" s="101"/>
      <c r="AX7" s="101"/>
      <c r="AY7" s="121"/>
      <c r="AZ7" s="119">
        <f t="shared" si="8"/>
        <v>0.23164227604866028</v>
      </c>
      <c r="BA7" s="102">
        <f t="shared" si="0"/>
        <v>0.5405724048614502</v>
      </c>
      <c r="BB7" s="102">
        <f t="shared" si="1"/>
        <v>10.75286865234375</v>
      </c>
      <c r="BC7" s="102">
        <f t="shared" si="2"/>
        <v>9.9806539714336395</v>
      </c>
      <c r="BD7" s="67">
        <f t="shared" si="3"/>
        <v>0.01</v>
      </c>
      <c r="BE7" s="67">
        <v>0</v>
      </c>
      <c r="BF7" s="106">
        <f t="shared" si="4"/>
        <v>0.01</v>
      </c>
    </row>
    <row r="8" spans="1:59" ht="99.75" customHeight="1" x14ac:dyDescent="0.25">
      <c r="A8" s="44">
        <f>GS_VISIBILITY!A9</f>
        <v>43399</v>
      </c>
      <c r="B8" s="40">
        <v>6057.518</v>
      </c>
      <c r="C8" s="40" t="str">
        <f t="shared" si="9"/>
        <v>Fri</v>
      </c>
      <c r="D8" s="41">
        <f>GS_VISIBILITY!B9</f>
        <v>299</v>
      </c>
      <c r="E8" s="247">
        <f t="shared" si="5"/>
        <v>7</v>
      </c>
      <c r="F8" s="49">
        <f t="shared" si="6"/>
        <v>4</v>
      </c>
      <c r="G8" s="50">
        <f>Geometry_20Oct2018!R8</f>
        <v>0.9806344017598646</v>
      </c>
      <c r="H8" s="251">
        <f>Geometry_20Oct2018!J8</f>
        <v>1.3621998762415535E-2</v>
      </c>
      <c r="I8" s="252">
        <f>Geometry_20Oct2018!O8</f>
        <v>10.728999999999999</v>
      </c>
      <c r="J8" s="252">
        <f>Geometry_20Oct2018!P8</f>
        <v>169.12299999999999</v>
      </c>
      <c r="K8" s="253">
        <f>Geometry_20Oct2018!K8</f>
        <v>6.7974529006778033</v>
      </c>
      <c r="L8" s="115" t="s">
        <v>181</v>
      </c>
      <c r="M8" s="43">
        <f>IF(L8="MLG",GS_VISIBILITY!C9,GS_VISIBILITY!H9)</f>
        <v>0.4408217592592592</v>
      </c>
      <c r="N8" s="43">
        <f>IF(L8="MLG",GS_VISIBILITY!D9,GS_VISIBILITY!I9)</f>
        <v>0.88320601851851854</v>
      </c>
      <c r="O8" s="127">
        <f>IF(L8="MLG",GS_VISIBILITY!G9,GS_VISIBILITY!L9)</f>
        <v>9.6172222222222246</v>
      </c>
      <c r="P8" s="126">
        <v>2.0390000000000001</v>
      </c>
      <c r="Q8" s="36">
        <v>348.12037500000002</v>
      </c>
      <c r="R8" s="37">
        <v>348.12037500000002</v>
      </c>
      <c r="S8" s="84">
        <f t="shared" si="7"/>
        <v>348.12037500000002</v>
      </c>
      <c r="T8" s="136" t="s">
        <v>86</v>
      </c>
      <c r="U8" s="166" t="s">
        <v>254</v>
      </c>
      <c r="V8" s="167" t="s">
        <v>558</v>
      </c>
      <c r="W8" s="171" t="s">
        <v>275</v>
      </c>
      <c r="X8" s="168" t="s">
        <v>169</v>
      </c>
      <c r="Y8" s="82" t="s">
        <v>439</v>
      </c>
      <c r="Z8" s="82" t="s">
        <v>440</v>
      </c>
      <c r="AA8" s="82" t="s">
        <v>443</v>
      </c>
      <c r="AB8" s="82" t="s">
        <v>443</v>
      </c>
      <c r="AC8" s="82" t="s">
        <v>439</v>
      </c>
      <c r="AD8" s="82" t="s">
        <v>440</v>
      </c>
      <c r="AE8" s="82" t="s">
        <v>439</v>
      </c>
      <c r="AF8" s="65" t="s">
        <v>524</v>
      </c>
      <c r="AG8" s="297" t="s">
        <v>502</v>
      </c>
      <c r="AH8" s="300" t="s">
        <v>494</v>
      </c>
      <c r="AI8" s="82" t="s">
        <v>290</v>
      </c>
      <c r="AJ8" s="65" t="s">
        <v>297</v>
      </c>
      <c r="AK8" s="82" t="s">
        <v>190</v>
      </c>
      <c r="AL8" s="67" t="s">
        <v>90</v>
      </c>
      <c r="AM8" s="73"/>
      <c r="AN8" s="145" t="s">
        <v>35</v>
      </c>
      <c r="AO8" s="189" t="s">
        <v>307</v>
      </c>
      <c r="AP8" s="167" t="s">
        <v>559</v>
      </c>
      <c r="AQ8" s="171">
        <v>8</v>
      </c>
      <c r="AR8" s="168"/>
      <c r="AS8" s="82" t="s">
        <v>83</v>
      </c>
      <c r="AT8" s="72" t="s">
        <v>1</v>
      </c>
      <c r="AU8" s="107">
        <v>0.01</v>
      </c>
      <c r="AV8" s="101"/>
      <c r="AW8" s="101"/>
      <c r="AX8" s="101"/>
      <c r="AY8" s="121"/>
      <c r="AZ8" s="119">
        <f t="shared" si="8"/>
        <v>0.23164227604866028</v>
      </c>
      <c r="BA8" s="102">
        <f t="shared" si="0"/>
        <v>0.5405724048614502</v>
      </c>
      <c r="BB8" s="102">
        <f t="shared" si="1"/>
        <v>10.75286865234375</v>
      </c>
      <c r="BC8" s="102">
        <f t="shared" si="2"/>
        <v>9.9806539714336395</v>
      </c>
      <c r="BD8" s="67">
        <f t="shared" si="3"/>
        <v>0.01</v>
      </c>
      <c r="BE8" s="67">
        <v>0</v>
      </c>
      <c r="BF8" s="106">
        <f t="shared" si="4"/>
        <v>0.01</v>
      </c>
    </row>
    <row r="9" spans="1:59" ht="112.5" x14ac:dyDescent="0.25">
      <c r="A9" s="44">
        <f>GS_VISIBILITY!A10</f>
        <v>43400</v>
      </c>
      <c r="B9" s="40">
        <v>6058.518</v>
      </c>
      <c r="C9" s="40" t="str">
        <f t="shared" si="9"/>
        <v>Sat</v>
      </c>
      <c r="D9" s="41">
        <f>GS_VISIBILITY!B10</f>
        <v>300</v>
      </c>
      <c r="E9" s="247">
        <f t="shared" si="5"/>
        <v>8</v>
      </c>
      <c r="F9" s="49">
        <f t="shared" si="6"/>
        <v>5</v>
      </c>
      <c r="G9" s="287">
        <f>Geometry_20Oct2018!R9</f>
        <v>0.97806136047257897</v>
      </c>
      <c r="H9" s="251">
        <f>Geometry_20Oct2018!J9</f>
        <v>1.56901364972643E-2</v>
      </c>
      <c r="I9" s="252">
        <f>Geometry_20Oct2018!O9</f>
        <v>11.507999999999999</v>
      </c>
      <c r="J9" s="252">
        <f>Geometry_20Oct2018!P9</f>
        <v>168.309</v>
      </c>
      <c r="K9" s="253">
        <f>Geometry_20Oct2018!K9</f>
        <v>7.8294650957997547</v>
      </c>
      <c r="L9" s="116" t="s">
        <v>184</v>
      </c>
      <c r="M9" s="43">
        <f>IF(L9="MLG",GS_VISIBILITY!C10,GS_VISIBILITY!H10)</f>
        <v>0.27785879629629628</v>
      </c>
      <c r="N9" s="43">
        <f>IF(L9="MLG",GS_VISIBILITY!D10,GS_VISIBILITY!I10)</f>
        <v>0.68315972222222221</v>
      </c>
      <c r="O9" s="127">
        <f>IF(L9="MLG",GS_VISIBILITY!G10,GS_VISIBILITY!L10)</f>
        <v>8.7272222222222222</v>
      </c>
      <c r="P9" s="126">
        <v>2.0390000000000001</v>
      </c>
      <c r="Q9" s="36">
        <v>348.12037500000002</v>
      </c>
      <c r="R9" s="37">
        <v>348.12037500000002</v>
      </c>
      <c r="S9" s="84">
        <f t="shared" si="7"/>
        <v>348.12037500000002</v>
      </c>
      <c r="T9" s="136" t="s">
        <v>321</v>
      </c>
      <c r="U9" s="189" t="s">
        <v>553</v>
      </c>
      <c r="V9" s="167" t="s">
        <v>560</v>
      </c>
      <c r="W9" s="168" t="s">
        <v>554</v>
      </c>
      <c r="X9" s="168"/>
      <c r="Y9" s="82" t="s">
        <v>439</v>
      </c>
      <c r="Z9" s="82" t="s">
        <v>440</v>
      </c>
      <c r="AA9" s="82" t="s">
        <v>440</v>
      </c>
      <c r="AB9" s="82" t="s">
        <v>440</v>
      </c>
      <c r="AC9" s="82" t="s">
        <v>440</v>
      </c>
      <c r="AD9" s="82" t="s">
        <v>439</v>
      </c>
      <c r="AE9" s="82" t="s">
        <v>440</v>
      </c>
      <c r="AF9" s="65" t="s">
        <v>525</v>
      </c>
      <c r="AG9" s="297" t="s">
        <v>503</v>
      </c>
      <c r="AH9" s="297" t="s">
        <v>495</v>
      </c>
      <c r="AI9" s="82"/>
      <c r="AJ9" s="65"/>
      <c r="AK9" s="82" t="s">
        <v>190</v>
      </c>
      <c r="AL9" s="67" t="s">
        <v>11</v>
      </c>
      <c r="AM9" s="73" t="s">
        <v>220</v>
      </c>
      <c r="AN9" s="145"/>
      <c r="AO9" s="189"/>
      <c r="AP9" s="167"/>
      <c r="AQ9" s="171"/>
      <c r="AR9" s="167"/>
      <c r="AS9" s="82" t="s">
        <v>190</v>
      </c>
      <c r="AT9" s="72"/>
      <c r="AU9" s="107">
        <v>0.01</v>
      </c>
      <c r="AV9" s="101"/>
      <c r="AW9" s="101"/>
      <c r="AX9" s="101"/>
      <c r="AY9" s="121"/>
      <c r="AZ9" s="119">
        <f t="shared" si="8"/>
        <v>0.23164227604866028</v>
      </c>
      <c r="BA9" s="102">
        <f t="shared" si="0"/>
        <v>0.5405724048614502</v>
      </c>
      <c r="BB9" s="102">
        <f t="shared" si="1"/>
        <v>10.75286865234375</v>
      </c>
      <c r="BC9" s="102">
        <f t="shared" si="2"/>
        <v>9.9806539714336395</v>
      </c>
      <c r="BD9" s="67">
        <f t="shared" si="3"/>
        <v>0.01</v>
      </c>
      <c r="BE9" s="67">
        <v>0.02</v>
      </c>
      <c r="BF9" s="106">
        <f t="shared" si="4"/>
        <v>0.03</v>
      </c>
      <c r="BG9" s="6" t="s">
        <v>448</v>
      </c>
    </row>
    <row r="10" spans="1:59" ht="120" customHeight="1" x14ac:dyDescent="0.25">
      <c r="A10" s="288">
        <f>GS_VISIBILITY!A11</f>
        <v>43401</v>
      </c>
      <c r="B10" s="40">
        <v>6059.518</v>
      </c>
      <c r="C10" s="40" t="str">
        <f t="shared" si="9"/>
        <v>Sun</v>
      </c>
      <c r="D10" s="41">
        <f>GS_VISIBILITY!B11</f>
        <v>301</v>
      </c>
      <c r="E10" s="247">
        <f t="shared" si="5"/>
        <v>9</v>
      </c>
      <c r="F10" s="49">
        <f t="shared" si="6"/>
        <v>6</v>
      </c>
      <c r="G10" s="287">
        <f>Geometry_20Oct2018!R10</f>
        <v>0.97573372543339021</v>
      </c>
      <c r="H10" s="251">
        <f>Geometry_20Oct2018!J10</f>
        <v>1.7764891973395074E-2</v>
      </c>
      <c r="I10" s="252">
        <f>Geometry_20Oct2018!O10</f>
        <v>12.308</v>
      </c>
      <c r="J10" s="252">
        <f>Geometry_20Oct2018!P10</f>
        <v>167.47</v>
      </c>
      <c r="K10" s="253">
        <f>Geometry_20Oct2018!K10</f>
        <v>8.8647795805091523</v>
      </c>
      <c r="L10" s="116" t="s">
        <v>181</v>
      </c>
      <c r="M10" s="43">
        <f>IF(L10="MLG",GS_VISIBILITY!C11,GS_VISIBILITY!H11)</f>
        <v>0.43565972222222221</v>
      </c>
      <c r="N10" s="43">
        <f>IF(L10="MLG",GS_VISIBILITY!D11,GS_VISIBILITY!I11)</f>
        <v>0.88075231481481486</v>
      </c>
      <c r="O10" s="127">
        <f>IF(L10="MLG",GS_VISIBILITY!G11,GS_VISIBILITY!L11)</f>
        <v>9.6822222222222241</v>
      </c>
      <c r="P10" s="126">
        <v>2.0390000000000001</v>
      </c>
      <c r="Q10" s="36">
        <v>348.12037500000002</v>
      </c>
      <c r="R10" s="37">
        <v>348.12037500000002</v>
      </c>
      <c r="S10" s="84">
        <f t="shared" si="7"/>
        <v>348.12037500000002</v>
      </c>
      <c r="T10" s="136" t="s">
        <v>36</v>
      </c>
      <c r="U10" s="166" t="s">
        <v>241</v>
      </c>
      <c r="V10" s="167" t="s">
        <v>393</v>
      </c>
      <c r="W10" s="168">
        <v>9</v>
      </c>
      <c r="X10" s="168"/>
      <c r="Y10" s="82" t="s">
        <v>439</v>
      </c>
      <c r="Z10" s="82" t="s">
        <v>440</v>
      </c>
      <c r="AA10" s="82" t="s">
        <v>440</v>
      </c>
      <c r="AB10" s="82" t="s">
        <v>440</v>
      </c>
      <c r="AC10" s="82" t="s">
        <v>439</v>
      </c>
      <c r="AD10" s="82" t="s">
        <v>440</v>
      </c>
      <c r="AE10" s="82" t="s">
        <v>440</v>
      </c>
      <c r="AF10" s="65" t="s">
        <v>526</v>
      </c>
      <c r="AG10" s="297" t="s">
        <v>504</v>
      </c>
      <c r="AH10" s="300" t="s">
        <v>494</v>
      </c>
      <c r="AI10" s="82"/>
      <c r="AJ10" s="47" t="s">
        <v>484</v>
      </c>
      <c r="AK10" s="82" t="s">
        <v>190</v>
      </c>
      <c r="AL10" s="67" t="s">
        <v>90</v>
      </c>
      <c r="AM10" s="73"/>
      <c r="AN10" s="145"/>
      <c r="AO10" s="189"/>
      <c r="AP10" s="167"/>
      <c r="AQ10" s="171"/>
      <c r="AR10" s="168"/>
      <c r="AS10" s="82" t="s">
        <v>190</v>
      </c>
      <c r="AT10" s="72"/>
      <c r="AU10" s="107">
        <v>0.01</v>
      </c>
      <c r="AV10" s="101"/>
      <c r="AW10" s="101"/>
      <c r="AX10" s="101"/>
      <c r="AY10" s="121"/>
      <c r="AZ10" s="119">
        <f t="shared" si="8"/>
        <v>0.23164227604866028</v>
      </c>
      <c r="BA10" s="102">
        <f t="shared" si="0"/>
        <v>0.5405724048614502</v>
      </c>
      <c r="BB10" s="102">
        <f t="shared" si="1"/>
        <v>10.75286865234375</v>
      </c>
      <c r="BC10" s="102">
        <f t="shared" si="2"/>
        <v>9.9806539714336395</v>
      </c>
      <c r="BD10" s="67">
        <f t="shared" si="3"/>
        <v>0.01</v>
      </c>
      <c r="BE10" s="67">
        <v>8.26</v>
      </c>
      <c r="BF10" s="106">
        <f t="shared" si="4"/>
        <v>8.27</v>
      </c>
      <c r="BG10" s="6" t="s">
        <v>448</v>
      </c>
    </row>
    <row r="11" spans="1:59" ht="70.5" customHeight="1" x14ac:dyDescent="0.25">
      <c r="A11" s="44">
        <f>GS_VISIBILITY!A12</f>
        <v>43402</v>
      </c>
      <c r="B11" s="40">
        <v>6060.518</v>
      </c>
      <c r="C11" s="40" t="str">
        <f t="shared" si="9"/>
        <v>Mon</v>
      </c>
      <c r="D11" s="41">
        <f>GS_VISIBILITY!B12</f>
        <v>302</v>
      </c>
      <c r="E11" s="247">
        <f t="shared" si="5"/>
        <v>10</v>
      </c>
      <c r="F11" s="49">
        <f t="shared" si="6"/>
        <v>7</v>
      </c>
      <c r="G11" s="50">
        <f>Geometry_20Oct2018!R11</f>
        <v>0.9736532566539885</v>
      </c>
      <c r="H11" s="251">
        <f>Geometry_20Oct2018!J11</f>
        <v>1.9847862807137562E-2</v>
      </c>
      <c r="I11" s="252">
        <f>Geometry_20Oct2018!O11</f>
        <v>13.122999999999999</v>
      </c>
      <c r="J11" s="252">
        <f>Geometry_20Oct2018!P11</f>
        <v>166.61199999999999</v>
      </c>
      <c r="K11" s="253">
        <f>Geometry_20Oct2018!K11</f>
        <v>9.9041935742114529</v>
      </c>
      <c r="L11" s="115" t="s">
        <v>181</v>
      </c>
      <c r="M11" s="43">
        <f>IF(L11="MLG",GS_VISIBILITY!C12,GS_VISIBILITY!H12)</f>
        <v>0.43303240740740739</v>
      </c>
      <c r="N11" s="43">
        <f>IF(L11="MLG",GS_VISIBILITY!D12,GS_VISIBILITY!I12)</f>
        <v>0.87834490740740734</v>
      </c>
      <c r="O11" s="127">
        <f>IF(L11="MLG",GS_VISIBILITY!G12,GS_VISIBILITY!L12)</f>
        <v>9.6874999999999982</v>
      </c>
      <c r="P11" s="126">
        <v>2.0390000000000001</v>
      </c>
      <c r="Q11" s="36">
        <v>348.12037500000002</v>
      </c>
      <c r="R11" s="37">
        <v>348.12037500000002</v>
      </c>
      <c r="S11" s="84">
        <f t="shared" si="7"/>
        <v>348.12037500000002</v>
      </c>
      <c r="T11" s="136" t="s">
        <v>321</v>
      </c>
      <c r="U11" s="189" t="s">
        <v>485</v>
      </c>
      <c r="V11" s="167" t="s">
        <v>548</v>
      </c>
      <c r="W11" s="168" t="s">
        <v>398</v>
      </c>
      <c r="X11" s="168"/>
      <c r="Y11" s="292" t="s">
        <v>439</v>
      </c>
      <c r="Z11" s="82" t="s">
        <v>441</v>
      </c>
      <c r="AA11" s="82" t="s">
        <v>444</v>
      </c>
      <c r="AB11" s="82" t="s">
        <v>439</v>
      </c>
      <c r="AC11" s="82"/>
      <c r="AD11" s="82" t="s">
        <v>441</v>
      </c>
      <c r="AE11" s="82"/>
      <c r="AF11" s="65" t="s">
        <v>527</v>
      </c>
      <c r="AG11" s="297" t="s">
        <v>505</v>
      </c>
      <c r="AH11" s="299"/>
      <c r="AI11" s="82"/>
      <c r="AJ11" s="151"/>
      <c r="AK11" s="82" t="s">
        <v>190</v>
      </c>
      <c r="AL11" s="67" t="s">
        <v>11</v>
      </c>
      <c r="AM11" s="73" t="s">
        <v>1</v>
      </c>
      <c r="AN11" s="145" t="s">
        <v>35</v>
      </c>
      <c r="AO11" s="189" t="s">
        <v>431</v>
      </c>
      <c r="AP11" s="167" t="s">
        <v>430</v>
      </c>
      <c r="AQ11" s="171">
        <v>0.1</v>
      </c>
      <c r="AR11" s="167"/>
      <c r="AS11" s="82" t="s">
        <v>194</v>
      </c>
      <c r="AT11" s="72"/>
      <c r="AU11" s="107">
        <v>0.01</v>
      </c>
      <c r="AV11" s="102"/>
      <c r="AW11" s="102"/>
      <c r="AX11" s="102"/>
      <c r="AY11" s="106"/>
      <c r="AZ11" s="119">
        <f t="shared" si="8"/>
        <v>0.23164227604866028</v>
      </c>
      <c r="BA11" s="102">
        <f t="shared" si="0"/>
        <v>0.5405724048614502</v>
      </c>
      <c r="BB11" s="102">
        <f t="shared" si="1"/>
        <v>10.75286865234375</v>
      </c>
      <c r="BC11" s="102">
        <f t="shared" si="2"/>
        <v>9.9806539714336395</v>
      </c>
      <c r="BD11" s="67">
        <f t="shared" si="3"/>
        <v>0.01</v>
      </c>
      <c r="BE11" s="67">
        <v>5.65</v>
      </c>
      <c r="BF11" s="106">
        <f t="shared" si="4"/>
        <v>5.66</v>
      </c>
    </row>
    <row r="12" spans="1:59" ht="37.5" x14ac:dyDescent="0.25">
      <c r="A12" s="44">
        <f>GS_VISIBILITY!A13</f>
        <v>43403</v>
      </c>
      <c r="B12" s="40">
        <v>6061.518</v>
      </c>
      <c r="C12" s="40" t="str">
        <f t="shared" si="9"/>
        <v>Tue</v>
      </c>
      <c r="D12" s="41">
        <f>GS_VISIBILITY!B13</f>
        <v>303</v>
      </c>
      <c r="E12" s="247">
        <f t="shared" si="5"/>
        <v>11</v>
      </c>
      <c r="F12" s="49">
        <f t="shared" si="6"/>
        <v>8</v>
      </c>
      <c r="G12" s="50">
        <f>Geometry_20Oct2018!R12</f>
        <v>0.97182154152996958</v>
      </c>
      <c r="H12" s="251">
        <f>Geometry_20Oct2018!J12</f>
        <v>2.1940452761794002E-2</v>
      </c>
      <c r="I12" s="252">
        <f>Geometry_20Oct2018!O12</f>
        <v>13.95</v>
      </c>
      <c r="J12" s="252">
        <f>Geometry_20Oct2018!P12</f>
        <v>165.739</v>
      </c>
      <c r="K12" s="253">
        <f>Geometry_20Oct2018!K12</f>
        <v>10.948407562576719</v>
      </c>
      <c r="L12" s="115" t="s">
        <v>181</v>
      </c>
      <c r="M12" s="43">
        <f>IF(L12="MLG",GS_VISIBILITY!C13,GS_VISIBILITY!H13)</f>
        <v>0.43041666666666667</v>
      </c>
      <c r="N12" s="43">
        <f>IF(L12="MLG",GS_VISIBILITY!D13,GS_VISIBILITY!I13)</f>
        <v>0.87590277777777781</v>
      </c>
      <c r="O12" s="127">
        <f>IF(L12="MLG",GS_VISIBILITY!G13,GS_VISIBILITY!L13)</f>
        <v>9.6916666666666664</v>
      </c>
      <c r="P12" s="126">
        <v>2.0390000000000001</v>
      </c>
      <c r="Q12" s="36">
        <v>348.12037500000002</v>
      </c>
      <c r="R12" s="37">
        <v>348.12037500000002</v>
      </c>
      <c r="S12" s="84">
        <f t="shared" si="7"/>
        <v>348.12037500000002</v>
      </c>
      <c r="T12" s="136" t="s">
        <v>37</v>
      </c>
      <c r="U12" s="166" t="s">
        <v>241</v>
      </c>
      <c r="V12" s="167" t="s">
        <v>547</v>
      </c>
      <c r="W12" s="168">
        <v>7</v>
      </c>
      <c r="X12" s="168"/>
      <c r="Y12" s="82" t="s">
        <v>440</v>
      </c>
      <c r="Z12" s="82" t="s">
        <v>439</v>
      </c>
      <c r="AA12" s="82" t="s">
        <v>441</v>
      </c>
      <c r="AB12" s="82" t="s">
        <v>439</v>
      </c>
      <c r="AC12" s="82"/>
      <c r="AD12" s="82"/>
      <c r="AE12" s="82"/>
      <c r="AF12" s="65" t="s">
        <v>528</v>
      </c>
      <c r="AG12" s="297" t="s">
        <v>506</v>
      </c>
      <c r="AH12" s="299"/>
      <c r="AI12" s="82"/>
      <c r="AJ12" s="65"/>
      <c r="AK12" s="82" t="s">
        <v>191</v>
      </c>
      <c r="AL12" s="67" t="s">
        <v>11</v>
      </c>
      <c r="AM12" s="73"/>
      <c r="AN12" s="145"/>
      <c r="AO12" s="189"/>
      <c r="AP12" s="167"/>
      <c r="AQ12" s="171"/>
      <c r="AR12" s="167"/>
      <c r="AS12" s="82" t="s">
        <v>194</v>
      </c>
      <c r="AT12" s="72"/>
      <c r="AU12" s="107">
        <v>0.01</v>
      </c>
      <c r="AV12" s="102"/>
      <c r="AW12" s="102"/>
      <c r="AX12" s="102"/>
      <c r="AY12" s="106"/>
      <c r="AZ12" s="119">
        <f t="shared" si="8"/>
        <v>0.23164227604866028</v>
      </c>
      <c r="BA12" s="102">
        <f t="shared" si="0"/>
        <v>0.5405724048614502</v>
      </c>
      <c r="BB12" s="102">
        <f t="shared" si="1"/>
        <v>10.75286865234375</v>
      </c>
      <c r="BC12" s="102">
        <f t="shared" si="2"/>
        <v>9.9806539714336395</v>
      </c>
      <c r="BD12" s="67">
        <f t="shared" si="3"/>
        <v>0.01</v>
      </c>
      <c r="BE12" s="67">
        <v>12.5</v>
      </c>
      <c r="BF12" s="106">
        <f t="shared" si="4"/>
        <v>12.51</v>
      </c>
    </row>
    <row r="13" spans="1:59" ht="25" x14ac:dyDescent="0.25">
      <c r="A13" s="44">
        <f>GS_VISIBILITY!A14</f>
        <v>43404</v>
      </c>
      <c r="B13" s="40">
        <v>6062.518</v>
      </c>
      <c r="C13" s="40" t="str">
        <f t="shared" si="9"/>
        <v>Wed</v>
      </c>
      <c r="D13" s="41">
        <f>GS_VISIBILITY!B14</f>
        <v>304</v>
      </c>
      <c r="E13" s="247">
        <f t="shared" si="5"/>
        <v>12</v>
      </c>
      <c r="F13" s="49">
        <f t="shared" si="6"/>
        <v>9</v>
      </c>
      <c r="G13" s="50">
        <f>Geometry_20Oct2018!R13</f>
        <v>0.97023998893834518</v>
      </c>
      <c r="H13" s="251">
        <f>Geometry_20Oct2018!J13</f>
        <v>2.4043691263786041E-2</v>
      </c>
      <c r="I13" s="252">
        <f>Geometry_20Oct2018!O13</f>
        <v>14.785</v>
      </c>
      <c r="J13" s="252">
        <f>Geometry_20Oct2018!P13</f>
        <v>164.85300000000001</v>
      </c>
      <c r="K13" s="253">
        <f>Geometry_20Oct2018!K13</f>
        <v>11.997935235096334</v>
      </c>
      <c r="L13" s="115" t="s">
        <v>181</v>
      </c>
      <c r="M13" s="43">
        <f>IF(L13="MLG",GS_VISIBILITY!C14,GS_VISIBILITY!H14)</f>
        <v>0.42777777777777781</v>
      </c>
      <c r="N13" s="43">
        <f>IF(L13="MLG",GS_VISIBILITY!D14,GS_VISIBILITY!I14)</f>
        <v>0.87347222222222232</v>
      </c>
      <c r="O13" s="127">
        <f>IF(L13="MLG",GS_VISIBILITY!G14,GS_VISIBILITY!L14)</f>
        <v>9.696666666666669</v>
      </c>
      <c r="P13" s="126">
        <v>2.0390000000000001</v>
      </c>
      <c r="Q13" s="36">
        <v>348.12037500000002</v>
      </c>
      <c r="R13" s="37">
        <v>348.12037500000002</v>
      </c>
      <c r="S13" s="84">
        <f t="shared" si="7"/>
        <v>348.12037500000002</v>
      </c>
      <c r="T13" s="136" t="s">
        <v>37</v>
      </c>
      <c r="U13" s="166" t="s">
        <v>241</v>
      </c>
      <c r="V13" s="167" t="s">
        <v>276</v>
      </c>
      <c r="W13" s="168">
        <v>8</v>
      </c>
      <c r="X13" s="168"/>
      <c r="Y13" s="82" t="s">
        <v>440</v>
      </c>
      <c r="Z13" s="82" t="s">
        <v>439</v>
      </c>
      <c r="AA13" s="82" t="s">
        <v>441</v>
      </c>
      <c r="AB13" s="82" t="s">
        <v>439</v>
      </c>
      <c r="AC13" s="82"/>
      <c r="AD13" s="82"/>
      <c r="AE13" s="82"/>
      <c r="AF13" s="65" t="s">
        <v>528</v>
      </c>
      <c r="AG13" s="297" t="s">
        <v>507</v>
      </c>
      <c r="AH13" s="299"/>
      <c r="AI13" s="82"/>
      <c r="AJ13" s="65"/>
      <c r="AK13" s="82" t="s">
        <v>191</v>
      </c>
      <c r="AL13" s="67" t="s">
        <v>11</v>
      </c>
      <c r="AM13" s="73"/>
      <c r="AN13" s="145"/>
      <c r="AO13" s="189"/>
      <c r="AP13" s="167"/>
      <c r="AQ13" s="171"/>
      <c r="AR13" s="167"/>
      <c r="AS13" s="82" t="s">
        <v>194</v>
      </c>
      <c r="AT13" s="72"/>
      <c r="AU13" s="107">
        <v>0.01</v>
      </c>
      <c r="AV13" s="101"/>
      <c r="AW13" s="101"/>
      <c r="AX13" s="101"/>
      <c r="AY13" s="121"/>
      <c r="AZ13" s="119">
        <f t="shared" si="8"/>
        <v>0.23164227604866028</v>
      </c>
      <c r="BA13" s="102">
        <f t="shared" si="0"/>
        <v>0.5405724048614502</v>
      </c>
      <c r="BB13" s="102">
        <f t="shared" si="1"/>
        <v>10.75286865234375</v>
      </c>
      <c r="BC13" s="102">
        <f t="shared" si="2"/>
        <v>9.9806539714336395</v>
      </c>
      <c r="BD13" s="67">
        <f t="shared" si="3"/>
        <v>0.01</v>
      </c>
      <c r="BE13" s="67">
        <v>3</v>
      </c>
      <c r="BF13" s="106">
        <f t="shared" si="4"/>
        <v>3.01</v>
      </c>
    </row>
    <row r="14" spans="1:59" ht="37.5" x14ac:dyDescent="0.25">
      <c r="A14" s="44">
        <f>GS_VISIBILITY!A15</f>
        <v>43405</v>
      </c>
      <c r="B14" s="40">
        <v>6063.518</v>
      </c>
      <c r="C14" s="40" t="str">
        <f t="shared" si="9"/>
        <v>Thu</v>
      </c>
      <c r="D14" s="41">
        <f>GS_VISIBILITY!B15</f>
        <v>305</v>
      </c>
      <c r="E14" s="247">
        <f t="shared" si="5"/>
        <v>13</v>
      </c>
      <c r="F14" s="49">
        <f t="shared" si="6"/>
        <v>10</v>
      </c>
      <c r="G14" s="50">
        <f>Geometry_20Oct2018!R14</f>
        <v>0.967832082910004</v>
      </c>
      <c r="H14" s="251">
        <f>Geometry_20Oct2018!J14</f>
        <v>2.6158621108709635E-2</v>
      </c>
      <c r="I14" s="252">
        <f>Geometry_20Oct2018!O14</f>
        <v>15.625999999999999</v>
      </c>
      <c r="J14" s="252">
        <f>Geometry_20Oct2018!P14</f>
        <v>163.95699999999999</v>
      </c>
      <c r="K14" s="253">
        <f>Geometry_20Oct2018!K14</f>
        <v>13.053296952553771</v>
      </c>
      <c r="L14" s="115" t="s">
        <v>181</v>
      </c>
      <c r="M14" s="43">
        <f>IF(L14="MLG",GS_VISIBILITY!C15,GS_VISIBILITY!H15)</f>
        <v>0.4251388888888889</v>
      </c>
      <c r="N14" s="43">
        <f>IF(L14="MLG",GS_VISIBILITY!D15,GS_VISIBILITY!I15)</f>
        <v>0.87105324074074064</v>
      </c>
      <c r="O14" s="127">
        <f>IF(L14="MLG",GS_VISIBILITY!G15,GS_VISIBILITY!L15)</f>
        <v>9.7019444444444414</v>
      </c>
      <c r="P14" s="126">
        <v>2.0390000000000001</v>
      </c>
      <c r="Q14" s="36">
        <v>348.12037500000002</v>
      </c>
      <c r="R14" s="37">
        <v>348.12037500000002</v>
      </c>
      <c r="S14" s="84">
        <f t="shared" si="7"/>
        <v>348.12037500000002</v>
      </c>
      <c r="T14" s="136" t="s">
        <v>37</v>
      </c>
      <c r="U14" s="189" t="s">
        <v>277</v>
      </c>
      <c r="V14" s="167" t="s">
        <v>424</v>
      </c>
      <c r="W14" s="168">
        <v>7</v>
      </c>
      <c r="X14" s="168"/>
      <c r="Y14" s="82" t="s">
        <v>440</v>
      </c>
      <c r="Z14" s="82" t="s">
        <v>439</v>
      </c>
      <c r="AA14" s="82" t="s">
        <v>441</v>
      </c>
      <c r="AB14" s="82" t="s">
        <v>439</v>
      </c>
      <c r="AC14" s="82"/>
      <c r="AD14" s="82"/>
      <c r="AE14" s="82"/>
      <c r="AF14" s="65"/>
      <c r="AG14" s="297" t="s">
        <v>507</v>
      </c>
      <c r="AH14" s="299"/>
      <c r="AI14" s="82" t="s">
        <v>291</v>
      </c>
      <c r="AJ14" s="65"/>
      <c r="AK14" s="82" t="s">
        <v>191</v>
      </c>
      <c r="AL14" s="67" t="s">
        <v>11</v>
      </c>
      <c r="AM14" s="73"/>
      <c r="AN14" s="145"/>
      <c r="AO14" s="189"/>
      <c r="AP14" s="167"/>
      <c r="AQ14" s="171"/>
      <c r="AR14" s="167"/>
      <c r="AS14" s="82" t="s">
        <v>194</v>
      </c>
      <c r="AT14" s="72"/>
      <c r="AU14" s="107">
        <v>0.01</v>
      </c>
      <c r="AV14" s="101"/>
      <c r="AW14" s="101"/>
      <c r="AX14" s="101"/>
      <c r="AY14" s="121"/>
      <c r="AZ14" s="119">
        <f t="shared" si="8"/>
        <v>0.23164227604866028</v>
      </c>
      <c r="BA14" s="102">
        <f t="shared" si="0"/>
        <v>0.5405724048614502</v>
      </c>
      <c r="BB14" s="102">
        <f t="shared" si="1"/>
        <v>10.75286865234375</v>
      </c>
      <c r="BC14" s="102">
        <f t="shared" si="2"/>
        <v>9.9806539714336395</v>
      </c>
      <c r="BD14" s="67">
        <f t="shared" si="3"/>
        <v>0.01</v>
      </c>
      <c r="BE14" s="67">
        <v>0</v>
      </c>
      <c r="BF14" s="106">
        <f t="shared" si="4"/>
        <v>0.01</v>
      </c>
    </row>
    <row r="15" spans="1:59" ht="37.5" x14ac:dyDescent="0.25">
      <c r="A15" s="44">
        <f>GS_VISIBILITY!A16</f>
        <v>43406</v>
      </c>
      <c r="B15" s="40">
        <v>6064.518</v>
      </c>
      <c r="C15" s="40" t="str">
        <f t="shared" si="9"/>
        <v>Fri</v>
      </c>
      <c r="D15" s="41">
        <f>GS_VISIBILITY!B16</f>
        <v>306</v>
      </c>
      <c r="E15" s="247">
        <f t="shared" si="5"/>
        <v>14</v>
      </c>
      <c r="F15" s="49">
        <f t="shared" si="6"/>
        <v>11</v>
      </c>
      <c r="G15" s="50">
        <f>Geometry_20Oct2018!R15</f>
        <v>0.96440302646020304</v>
      </c>
      <c r="H15" s="251">
        <f>Geometry_20Oct2018!J15</f>
        <v>2.8286138031243361E-2</v>
      </c>
      <c r="I15" s="252">
        <f>Geometry_20Oct2018!O15</f>
        <v>16.471</v>
      </c>
      <c r="J15" s="252">
        <f>Geometry_20Oct2018!P15</f>
        <v>163.053</v>
      </c>
      <c r="K15" s="253">
        <f>Geometry_20Oct2018!K15</f>
        <v>14.114939691519453</v>
      </c>
      <c r="L15" s="115" t="s">
        <v>181</v>
      </c>
      <c r="M15" s="43">
        <f>IF(L15="MLG",GS_VISIBILITY!C16,GS_VISIBILITY!H16)</f>
        <v>0.42252314814814818</v>
      </c>
      <c r="N15" s="43">
        <f>IF(L15="MLG",GS_VISIBILITY!D16,GS_VISIBILITY!I16)</f>
        <v>0.86616898148148147</v>
      </c>
      <c r="O15" s="127">
        <f>IF(L15="MLG",GS_VISIBILITY!G16,GS_VISIBILITY!L16)</f>
        <v>9.6474999999999991</v>
      </c>
      <c r="P15" s="126">
        <v>2.0390000000000001</v>
      </c>
      <c r="Q15" s="36">
        <v>348.12037500000002</v>
      </c>
      <c r="R15" s="37">
        <v>348.12037500000002</v>
      </c>
      <c r="S15" s="84">
        <f t="shared" si="7"/>
        <v>348.12037500000002</v>
      </c>
      <c r="T15" s="136" t="s">
        <v>37</v>
      </c>
      <c r="U15" s="189" t="s">
        <v>277</v>
      </c>
      <c r="V15" s="167" t="s">
        <v>424</v>
      </c>
      <c r="W15" s="168" t="s">
        <v>295</v>
      </c>
      <c r="X15" s="168"/>
      <c r="Y15" s="82" t="s">
        <v>441</v>
      </c>
      <c r="Z15" s="82" t="s">
        <v>439</v>
      </c>
      <c r="AA15" s="82" t="s">
        <v>443</v>
      </c>
      <c r="AB15" s="82"/>
      <c r="AC15" s="82" t="s">
        <v>443</v>
      </c>
      <c r="AD15" s="82" t="s">
        <v>439</v>
      </c>
      <c r="AE15" s="82" t="s">
        <v>443</v>
      </c>
      <c r="AF15" s="65"/>
      <c r="AG15" s="297" t="s">
        <v>507</v>
      </c>
      <c r="AH15" s="299"/>
      <c r="AI15" s="82"/>
      <c r="AK15" s="82" t="s">
        <v>191</v>
      </c>
      <c r="AL15" s="67" t="s">
        <v>11</v>
      </c>
      <c r="AM15" s="73"/>
      <c r="AN15" s="145"/>
      <c r="AO15" s="189"/>
      <c r="AP15" s="167"/>
      <c r="AQ15" s="168"/>
      <c r="AR15" s="167"/>
      <c r="AS15" s="82" t="s">
        <v>194</v>
      </c>
      <c r="AT15" s="72"/>
      <c r="AU15" s="107">
        <v>0.01</v>
      </c>
      <c r="AV15" s="101"/>
      <c r="AW15" s="101"/>
      <c r="AX15" s="101"/>
      <c r="AY15" s="121"/>
      <c r="AZ15" s="119">
        <f t="shared" si="8"/>
        <v>0.23164227604866028</v>
      </c>
      <c r="BA15" s="102">
        <f t="shared" si="0"/>
        <v>0.5405724048614502</v>
      </c>
      <c r="BB15" s="102">
        <f t="shared" si="1"/>
        <v>10.75286865234375</v>
      </c>
      <c r="BC15" s="102">
        <f t="shared" si="2"/>
        <v>9.9806539714336395</v>
      </c>
      <c r="BD15" s="67">
        <f t="shared" si="3"/>
        <v>0.01</v>
      </c>
      <c r="BE15" s="67">
        <v>0</v>
      </c>
      <c r="BF15" s="106">
        <f t="shared" si="4"/>
        <v>0.01</v>
      </c>
    </row>
    <row r="16" spans="1:59" ht="75.5" x14ac:dyDescent="0.25">
      <c r="A16" s="44">
        <f>GS_VISIBILITY!A17</f>
        <v>43407</v>
      </c>
      <c r="B16" s="40">
        <v>6065.518</v>
      </c>
      <c r="C16" s="40" t="str">
        <f t="shared" si="9"/>
        <v>Sat</v>
      </c>
      <c r="D16" s="41">
        <f>GS_VISIBILITY!B17</f>
        <v>307</v>
      </c>
      <c r="E16" s="247">
        <f t="shared" si="5"/>
        <v>15</v>
      </c>
      <c r="F16" s="49">
        <f t="shared" si="6"/>
        <v>12</v>
      </c>
      <c r="G16" s="287">
        <f>Geometry_20Oct2018!R16</f>
        <v>0.96128197529149306</v>
      </c>
      <c r="H16" s="251">
        <f>Geometry_20Oct2018!J16</f>
        <v>3.0427037497258485E-2</v>
      </c>
      <c r="I16" s="252">
        <f>Geometry_20Oct2018!O16</f>
        <v>17.318999999999999</v>
      </c>
      <c r="J16" s="252">
        <f>Geometry_20Oct2018!P16</f>
        <v>162.142</v>
      </c>
      <c r="K16" s="253">
        <f>Geometry_20Oct2018!K16</f>
        <v>15.183260393873086</v>
      </c>
      <c r="L16" s="116" t="s">
        <v>184</v>
      </c>
      <c r="M16" s="43">
        <f>IF(L16="MLG",GS_VISIBILITY!C17,GS_VISIBILITY!H17)</f>
        <v>0.26048611111111114</v>
      </c>
      <c r="N16" s="43">
        <f>IF(L16="MLG",GS_VISIBILITY!D17,GS_VISIBILITY!I17)</f>
        <v>0.66517361111111117</v>
      </c>
      <c r="O16" s="127">
        <f>IF(L16="MLG",GS_VISIBILITY!G17,GS_VISIBILITY!L17)</f>
        <v>8.7125000000000004</v>
      </c>
      <c r="P16" s="126">
        <v>2.0390000000000001</v>
      </c>
      <c r="Q16" s="36">
        <v>348.12037500000002</v>
      </c>
      <c r="R16" s="37">
        <v>348.12037500000002</v>
      </c>
      <c r="S16" s="84">
        <f t="shared" si="7"/>
        <v>348.12037500000002</v>
      </c>
      <c r="T16" s="136" t="s">
        <v>37</v>
      </c>
      <c r="U16" s="189" t="s">
        <v>241</v>
      </c>
      <c r="V16" s="167" t="s">
        <v>84</v>
      </c>
      <c r="W16" s="168">
        <v>8</v>
      </c>
      <c r="X16" s="168"/>
      <c r="Y16" s="82" t="s">
        <v>440</v>
      </c>
      <c r="Z16" s="82" t="s">
        <v>439</v>
      </c>
      <c r="AA16" s="82" t="s">
        <v>440</v>
      </c>
      <c r="AB16" s="82" t="s">
        <v>439</v>
      </c>
      <c r="AC16" s="82" t="s">
        <v>440</v>
      </c>
      <c r="AD16" s="82" t="s">
        <v>440</v>
      </c>
      <c r="AE16" s="82" t="s">
        <v>440</v>
      </c>
      <c r="AF16" s="65"/>
      <c r="AG16" s="297" t="s">
        <v>507</v>
      </c>
      <c r="AH16" s="299"/>
      <c r="AI16" s="82"/>
      <c r="AJ16" s="65" t="s">
        <v>566</v>
      </c>
      <c r="AK16" s="82" t="s">
        <v>191</v>
      </c>
      <c r="AL16" s="67" t="s">
        <v>11</v>
      </c>
      <c r="AM16" s="73"/>
      <c r="AN16" s="145"/>
      <c r="AO16" s="189"/>
      <c r="AP16" s="167"/>
      <c r="AQ16" s="168"/>
      <c r="AR16" s="167"/>
      <c r="AS16" s="82" t="s">
        <v>194</v>
      </c>
      <c r="AT16" s="72"/>
      <c r="AU16" s="107">
        <v>0.01</v>
      </c>
      <c r="AV16" s="101"/>
      <c r="AW16" s="101"/>
      <c r="AX16" s="101"/>
      <c r="AY16" s="121"/>
      <c r="AZ16" s="119">
        <f t="shared" si="8"/>
        <v>0.23164227604866028</v>
      </c>
      <c r="BA16" s="102">
        <f t="shared" si="0"/>
        <v>0.5405724048614502</v>
      </c>
      <c r="BB16" s="102">
        <f t="shared" si="1"/>
        <v>10.75286865234375</v>
      </c>
      <c r="BC16" s="102">
        <f t="shared" si="2"/>
        <v>9.9806539714336395</v>
      </c>
      <c r="BD16" s="67">
        <f t="shared" si="3"/>
        <v>0.01</v>
      </c>
      <c r="BE16" s="67">
        <v>0</v>
      </c>
      <c r="BF16" s="106">
        <f t="shared" si="4"/>
        <v>0.01</v>
      </c>
      <c r="BG16" s="6" t="s">
        <v>449</v>
      </c>
    </row>
    <row r="17" spans="1:59" ht="64" x14ac:dyDescent="0.25">
      <c r="A17" s="44">
        <f>GS_VISIBILITY!A18</f>
        <v>43408</v>
      </c>
      <c r="B17" s="40">
        <v>6066.518</v>
      </c>
      <c r="C17" s="40" t="str">
        <f t="shared" si="9"/>
        <v>Sun</v>
      </c>
      <c r="D17" s="41">
        <f>GS_VISIBILITY!B18</f>
        <v>308</v>
      </c>
      <c r="E17" s="247">
        <f t="shared" si="5"/>
        <v>16</v>
      </c>
      <c r="F17" s="49">
        <f t="shared" si="6"/>
        <v>13</v>
      </c>
      <c r="G17" s="287">
        <f>Geometry_20Oct2018!R17</f>
        <v>0.95847193825687504</v>
      </c>
      <c r="H17" s="251">
        <f>Geometry_20Oct2018!J17</f>
        <v>3.2582241979782198E-2</v>
      </c>
      <c r="I17" s="252">
        <f>Geometry_20Oct2018!O17</f>
        <v>18.169</v>
      </c>
      <c r="J17" s="252">
        <f>Geometry_20Oct2018!P17</f>
        <v>161.226</v>
      </c>
      <c r="K17" s="253">
        <f>Geometry_20Oct2018!K17</f>
        <v>16.258719378769278</v>
      </c>
      <c r="L17" s="116" t="s">
        <v>181</v>
      </c>
      <c r="M17" s="43">
        <f>IF(L17="MLG",GS_VISIBILITY!C18,GS_VISIBILITY!H18)</f>
        <v>0.41725694444444444</v>
      </c>
      <c r="N17" s="43">
        <f>IF(L17="MLG",GS_VISIBILITY!D18,GS_VISIBILITY!I18)</f>
        <v>0.8638541666666667</v>
      </c>
      <c r="O17" s="127">
        <f>IF(L17="MLG",GS_VISIBILITY!G18,GS_VISIBILITY!L18)</f>
        <v>9.7183333333333337</v>
      </c>
      <c r="P17" s="126">
        <v>2.0390000000000001</v>
      </c>
      <c r="Q17" s="36">
        <v>348.12037500000002</v>
      </c>
      <c r="R17" s="37">
        <v>348.12037500000002</v>
      </c>
      <c r="S17" s="84">
        <f t="shared" si="7"/>
        <v>348.12037500000002</v>
      </c>
      <c r="T17" s="136" t="s">
        <v>392</v>
      </c>
      <c r="U17" s="166" t="s">
        <v>563</v>
      </c>
      <c r="V17" s="167" t="s">
        <v>565</v>
      </c>
      <c r="W17" s="168" t="s">
        <v>564</v>
      </c>
      <c r="X17" s="167"/>
      <c r="Y17" s="82" t="s">
        <v>439</v>
      </c>
      <c r="Z17" s="82" t="s">
        <v>440</v>
      </c>
      <c r="AA17" s="82" t="s">
        <v>440</v>
      </c>
      <c r="AB17" s="82" t="s">
        <v>440</v>
      </c>
      <c r="AC17" s="292" t="s">
        <v>439</v>
      </c>
      <c r="AD17" s="82" t="s">
        <v>440</v>
      </c>
      <c r="AE17" s="82" t="s">
        <v>439</v>
      </c>
      <c r="AF17" s="167" t="s">
        <v>529</v>
      </c>
      <c r="AG17" s="297" t="s">
        <v>508</v>
      </c>
      <c r="AH17" s="298" t="s">
        <v>496</v>
      </c>
      <c r="AI17" s="82"/>
      <c r="AJ17" s="47" t="s">
        <v>455</v>
      </c>
      <c r="AK17" s="82" t="s">
        <v>191</v>
      </c>
      <c r="AL17" s="67" t="s">
        <v>11</v>
      </c>
      <c r="AM17" s="72"/>
      <c r="AN17" s="145" t="s">
        <v>391</v>
      </c>
      <c r="AO17" s="189" t="s">
        <v>389</v>
      </c>
      <c r="AP17" s="167" t="s">
        <v>388</v>
      </c>
      <c r="AQ17" s="168" t="s">
        <v>402</v>
      </c>
      <c r="AR17" s="167"/>
      <c r="AS17" s="82" t="s">
        <v>194</v>
      </c>
      <c r="AT17" s="73"/>
      <c r="AU17" s="107">
        <v>0.01</v>
      </c>
      <c r="AV17" s="101"/>
      <c r="AW17" s="101"/>
      <c r="AX17" s="101"/>
      <c r="AY17" s="121"/>
      <c r="AZ17" s="119">
        <f t="shared" si="8"/>
        <v>0.23164227604866028</v>
      </c>
      <c r="BA17" s="102">
        <f t="shared" si="0"/>
        <v>0.5405724048614502</v>
      </c>
      <c r="BB17" s="102">
        <f t="shared" si="1"/>
        <v>10.75286865234375</v>
      </c>
      <c r="BC17" s="102">
        <f t="shared" si="2"/>
        <v>9.9806539714336395</v>
      </c>
      <c r="BD17" s="67">
        <f t="shared" si="3"/>
        <v>0.01</v>
      </c>
      <c r="BE17" s="67">
        <v>0</v>
      </c>
      <c r="BF17" s="106">
        <f t="shared" si="4"/>
        <v>0.01</v>
      </c>
      <c r="BG17" s="6" t="s">
        <v>449</v>
      </c>
    </row>
    <row r="18" spans="1:59" ht="50" x14ac:dyDescent="0.25">
      <c r="A18" s="44">
        <f>GS_VISIBILITY!A19</f>
        <v>43409</v>
      </c>
      <c r="B18" s="40">
        <v>6067.518</v>
      </c>
      <c r="C18" s="40" t="str">
        <f t="shared" si="9"/>
        <v>Mon</v>
      </c>
      <c r="D18" s="41">
        <f>GS_VISIBILITY!B19</f>
        <v>309</v>
      </c>
      <c r="E18" s="247">
        <f t="shared" si="5"/>
        <v>17</v>
      </c>
      <c r="F18" s="49">
        <f t="shared" si="6"/>
        <v>14</v>
      </c>
      <c r="G18" s="50">
        <f>Geometry_20Oct2018!R18</f>
        <v>0.95597565798898065</v>
      </c>
      <c r="H18" s="251">
        <f>Geometry_20Oct2018!J18</f>
        <v>3.4752627159731618E-2</v>
      </c>
      <c r="I18" s="252">
        <f>Geometry_20Oct2018!O18</f>
        <v>19.018999999999998</v>
      </c>
      <c r="J18" s="252">
        <f>Geometry_20Oct2018!P18</f>
        <v>160.304</v>
      </c>
      <c r="K18" s="253">
        <f>Geometry_20Oct2018!K18</f>
        <v>17.341753615840314</v>
      </c>
      <c r="L18" s="115" t="s">
        <v>181</v>
      </c>
      <c r="M18" s="43">
        <f>IF(L18="MLG",GS_VISIBILITY!C19,GS_VISIBILITY!H19)</f>
        <v>0.41462962962962963</v>
      </c>
      <c r="N18" s="43">
        <f>IF(L18="MLG",GS_VISIBILITY!D19,GS_VISIBILITY!I19)</f>
        <v>0.8614814814814814</v>
      </c>
      <c r="O18" s="127">
        <f>IF(L18="MLG",GS_VISIBILITY!G19,GS_VISIBILITY!L19)</f>
        <v>9.7244444444444422</v>
      </c>
      <c r="P18" s="126">
        <v>2.0390000000000001</v>
      </c>
      <c r="Q18" s="36">
        <v>348.12037500000002</v>
      </c>
      <c r="R18" s="37">
        <v>348.12037500000002</v>
      </c>
      <c r="S18" s="84">
        <f t="shared" si="7"/>
        <v>348.12037500000002</v>
      </c>
      <c r="T18" s="136" t="s">
        <v>304</v>
      </c>
      <c r="U18" s="166" t="s">
        <v>371</v>
      </c>
      <c r="V18" s="167" t="s">
        <v>423</v>
      </c>
      <c r="W18" s="168" t="s">
        <v>372</v>
      </c>
      <c r="X18" s="167"/>
      <c r="Y18" s="292" t="s">
        <v>439</v>
      </c>
      <c r="Z18" s="82" t="s">
        <v>440</v>
      </c>
      <c r="AA18" s="82" t="s">
        <v>441</v>
      </c>
      <c r="AB18" s="82" t="s">
        <v>439</v>
      </c>
      <c r="AC18" s="82" t="s">
        <v>439</v>
      </c>
      <c r="AD18" s="82"/>
      <c r="AE18" s="82"/>
      <c r="AF18" s="65" t="s">
        <v>530</v>
      </c>
      <c r="AG18" s="297" t="s">
        <v>509</v>
      </c>
      <c r="AH18" s="299"/>
      <c r="AI18" s="82"/>
      <c r="AJ18" s="65"/>
      <c r="AK18" s="82" t="s">
        <v>191</v>
      </c>
      <c r="AL18" s="67" t="s">
        <v>11</v>
      </c>
      <c r="AM18" s="72"/>
      <c r="AN18" s="145"/>
      <c r="AO18" s="189"/>
      <c r="AP18" s="167"/>
      <c r="AQ18" s="168"/>
      <c r="AR18" s="167"/>
      <c r="AS18" s="82" t="s">
        <v>194</v>
      </c>
      <c r="AT18" s="237"/>
      <c r="AU18" s="107">
        <v>0.01</v>
      </c>
      <c r="AV18" s="101"/>
      <c r="AW18" s="101"/>
      <c r="AX18" s="101"/>
      <c r="AY18" s="121"/>
      <c r="AZ18" s="119">
        <f t="shared" si="8"/>
        <v>0.23164227604866028</v>
      </c>
      <c r="BA18" s="102">
        <f t="shared" si="0"/>
        <v>0.5405724048614502</v>
      </c>
      <c r="BB18" s="102">
        <f t="shared" si="1"/>
        <v>10.75286865234375</v>
      </c>
      <c r="BC18" s="102">
        <f t="shared" si="2"/>
        <v>9.9806539714336395</v>
      </c>
      <c r="BD18" s="67">
        <f t="shared" si="3"/>
        <v>0.01</v>
      </c>
      <c r="BE18" s="67">
        <v>0</v>
      </c>
      <c r="BF18" s="106">
        <f t="shared" si="4"/>
        <v>0.01</v>
      </c>
    </row>
    <row r="19" spans="1:59" ht="100" x14ac:dyDescent="0.25">
      <c r="A19" s="44">
        <f>GS_VISIBILITY!A20</f>
        <v>43410</v>
      </c>
      <c r="B19" s="40">
        <v>6068.518</v>
      </c>
      <c r="C19" s="40" t="str">
        <f t="shared" si="9"/>
        <v>Tue</v>
      </c>
      <c r="D19" s="41">
        <f>GS_VISIBILITY!B20</f>
        <v>310</v>
      </c>
      <c r="E19" s="247">
        <f t="shared" si="5"/>
        <v>18</v>
      </c>
      <c r="F19" s="49">
        <f t="shared" si="6"/>
        <v>15</v>
      </c>
      <c r="G19" s="50">
        <f>Geometry_20Oct2018!R19</f>
        <v>0.95379559798545266</v>
      </c>
      <c r="H19" s="251">
        <f>Geometry_20Oct2018!J19</f>
        <v>3.6939128879308239E-2</v>
      </c>
      <c r="I19" s="252">
        <f>Geometry_20Oct2018!O19</f>
        <v>19.87</v>
      </c>
      <c r="J19" s="252">
        <f>Geometry_20Oct2018!P19</f>
        <v>159.37799999999999</v>
      </c>
      <c r="K19" s="253">
        <f>Geometry_20Oct2018!K19</f>
        <v>18.432830095532903</v>
      </c>
      <c r="L19" s="115" t="s">
        <v>181</v>
      </c>
      <c r="M19" s="43">
        <f>IF(L19="MLG",GS_VISIBILITY!C20,GS_VISIBILITY!H20)</f>
        <v>0.4120138888888889</v>
      </c>
      <c r="N19" s="43">
        <f>IF(L19="MLG",GS_VISIBILITY!D20,GS_VISIBILITY!I20)</f>
        <v>0.85670138888888892</v>
      </c>
      <c r="O19" s="127">
        <f>IF(L19="MLG",GS_VISIBILITY!G20,GS_VISIBILITY!L20)</f>
        <v>9.6724999999999994</v>
      </c>
      <c r="P19" s="126">
        <v>2.0390000000000001</v>
      </c>
      <c r="Q19" s="36">
        <v>348.12037500000002</v>
      </c>
      <c r="R19" s="37">
        <v>348.12037500000002</v>
      </c>
      <c r="S19" s="84">
        <f t="shared" si="7"/>
        <v>348.12037500000002</v>
      </c>
      <c r="T19" s="161" t="s">
        <v>324</v>
      </c>
      <c r="U19" s="166" t="s">
        <v>415</v>
      </c>
      <c r="V19" s="167" t="s">
        <v>471</v>
      </c>
      <c r="W19" s="171" t="s">
        <v>425</v>
      </c>
      <c r="X19" s="167"/>
      <c r="Y19" s="82" t="s">
        <v>439</v>
      </c>
      <c r="Z19" s="82" t="s">
        <v>440</v>
      </c>
      <c r="AA19" s="292" t="s">
        <v>439</v>
      </c>
      <c r="AB19" s="82"/>
      <c r="AC19" s="82"/>
      <c r="AD19" s="82" t="s">
        <v>439</v>
      </c>
      <c r="AE19" s="82"/>
      <c r="AF19" s="65" t="s">
        <v>531</v>
      </c>
      <c r="AG19" s="297" t="s">
        <v>510</v>
      </c>
      <c r="AH19" s="299"/>
      <c r="AI19" s="82"/>
      <c r="AJ19" s="65"/>
      <c r="AK19" s="82" t="s">
        <v>191</v>
      </c>
      <c r="AL19" s="67" t="s">
        <v>11</v>
      </c>
      <c r="AM19" s="72"/>
      <c r="AN19" s="145" t="s">
        <v>35</v>
      </c>
      <c r="AO19" s="189" t="s">
        <v>299</v>
      </c>
      <c r="AP19" s="167" t="s">
        <v>390</v>
      </c>
      <c r="AQ19" s="171">
        <v>9.4</v>
      </c>
      <c r="AR19" s="167"/>
      <c r="AS19" s="82" t="s">
        <v>83</v>
      </c>
      <c r="AT19" s="73" t="s">
        <v>1</v>
      </c>
      <c r="AU19" s="107">
        <v>0.01</v>
      </c>
      <c r="AV19" s="101"/>
      <c r="AW19" s="101"/>
      <c r="AX19" s="101"/>
      <c r="AY19" s="121"/>
      <c r="AZ19" s="119">
        <f t="shared" si="8"/>
        <v>0.23164227604866028</v>
      </c>
      <c r="BA19" s="102">
        <f t="shared" si="0"/>
        <v>0.5405724048614502</v>
      </c>
      <c r="BB19" s="102">
        <f t="shared" si="1"/>
        <v>10.75286865234375</v>
      </c>
      <c r="BC19" s="102">
        <f t="shared" si="2"/>
        <v>9.9806539714336395</v>
      </c>
      <c r="BD19" s="67">
        <f t="shared" si="3"/>
        <v>0.01</v>
      </c>
      <c r="BE19" s="67">
        <v>0</v>
      </c>
      <c r="BF19" s="106">
        <f t="shared" si="4"/>
        <v>0.01</v>
      </c>
    </row>
    <row r="20" spans="1:59" ht="75" x14ac:dyDescent="0.25">
      <c r="A20" s="44">
        <f>GS_VISIBILITY!A21</f>
        <v>43411</v>
      </c>
      <c r="B20" s="40">
        <v>6069.518</v>
      </c>
      <c r="C20" s="40" t="str">
        <f t="shared" si="9"/>
        <v>Wed</v>
      </c>
      <c r="D20" s="41">
        <f>GS_VISIBILITY!B21</f>
        <v>311</v>
      </c>
      <c r="E20" s="247">
        <f t="shared" si="5"/>
        <v>19</v>
      </c>
      <c r="F20" s="49">
        <f t="shared" si="6"/>
        <v>16</v>
      </c>
      <c r="G20" s="50">
        <f>Geometry_20Oct2018!R20</f>
        <v>0.95193393081733046</v>
      </c>
      <c r="H20" s="251">
        <f>Geometry_20Oct2018!J20</f>
        <v>3.9142736457410787E-2</v>
      </c>
      <c r="I20" s="252">
        <f>Geometry_20Oct2018!O20</f>
        <v>20.72</v>
      </c>
      <c r="J20" s="252">
        <f>Geometry_20Oct2018!P20</f>
        <v>158.44900000000001</v>
      </c>
      <c r="K20" s="253">
        <f>Geometry_20Oct2018!K20</f>
        <v>19.532442493462135</v>
      </c>
      <c r="L20" s="115" t="s">
        <v>181</v>
      </c>
      <c r="M20" s="43">
        <f>IF(L20="MLG",GS_VISIBILITY!C21,GS_VISIBILITY!H21)</f>
        <v>0.40939814814814812</v>
      </c>
      <c r="N20" s="43">
        <f>IF(L20="MLG",GS_VISIBILITY!D21,GS_VISIBILITY!I21)</f>
        <v>0.85678240740740741</v>
      </c>
      <c r="O20" s="127">
        <f>IF(L20="MLG",GS_VISIBILITY!G21,GS_VISIBILITY!L21)</f>
        <v>9.737222222222222</v>
      </c>
      <c r="P20" s="126">
        <v>2.0390000000000001</v>
      </c>
      <c r="Q20" s="36">
        <v>348.12037500000002</v>
      </c>
      <c r="R20" s="37">
        <v>348.12037500000002</v>
      </c>
      <c r="S20" s="84">
        <f t="shared" si="7"/>
        <v>348.12037500000002</v>
      </c>
      <c r="T20" s="161" t="s">
        <v>324</v>
      </c>
      <c r="U20" s="166" t="s">
        <v>385</v>
      </c>
      <c r="V20" s="175" t="s">
        <v>373</v>
      </c>
      <c r="W20" s="168" t="s">
        <v>374</v>
      </c>
      <c r="X20" s="168" t="s">
        <v>225</v>
      </c>
      <c r="Y20" s="292" t="s">
        <v>439</v>
      </c>
      <c r="Z20" s="82" t="s">
        <v>441</v>
      </c>
      <c r="AA20" s="82" t="s">
        <v>439</v>
      </c>
      <c r="AB20" s="82" t="s">
        <v>439</v>
      </c>
      <c r="AC20" s="82"/>
      <c r="AD20" s="82"/>
      <c r="AE20" s="82"/>
      <c r="AF20" s="66" t="s">
        <v>532</v>
      </c>
      <c r="AG20" s="297" t="s">
        <v>511</v>
      </c>
      <c r="AH20" s="298" t="s">
        <v>497</v>
      </c>
      <c r="AI20" s="82"/>
      <c r="AJ20" s="66" t="s">
        <v>456</v>
      </c>
      <c r="AK20" s="82" t="s">
        <v>190</v>
      </c>
      <c r="AL20" s="67" t="s">
        <v>11</v>
      </c>
      <c r="AM20" s="73"/>
      <c r="AN20" s="161" t="s">
        <v>222</v>
      </c>
      <c r="AO20" s="189" t="s">
        <v>298</v>
      </c>
      <c r="AP20" s="175" t="s">
        <v>271</v>
      </c>
      <c r="AQ20" s="168" t="s">
        <v>322</v>
      </c>
      <c r="AR20" s="168" t="s">
        <v>224</v>
      </c>
      <c r="AS20" s="82" t="s">
        <v>194</v>
      </c>
      <c r="AT20" s="73"/>
      <c r="AU20" s="107">
        <v>0.01</v>
      </c>
      <c r="AV20" s="101"/>
      <c r="AW20" s="101"/>
      <c r="AX20" s="101"/>
      <c r="AY20" s="121"/>
      <c r="AZ20" s="119">
        <f t="shared" si="8"/>
        <v>0.23164227604866028</v>
      </c>
      <c r="BA20" s="102">
        <f t="shared" si="0"/>
        <v>0.5405724048614502</v>
      </c>
      <c r="BB20" s="102">
        <f t="shared" si="1"/>
        <v>10.75286865234375</v>
      </c>
      <c r="BC20" s="102">
        <f t="shared" si="2"/>
        <v>9.9806539714336395</v>
      </c>
      <c r="BD20" s="67">
        <f t="shared" si="3"/>
        <v>0.01</v>
      </c>
      <c r="BE20" s="67">
        <v>0</v>
      </c>
      <c r="BF20" s="106">
        <f t="shared" si="4"/>
        <v>0.01</v>
      </c>
    </row>
    <row r="21" spans="1:59" ht="50" x14ac:dyDescent="0.25">
      <c r="A21" s="44">
        <f>GS_VISIBILITY!A22</f>
        <v>43412</v>
      </c>
      <c r="B21" s="40">
        <v>6070.518</v>
      </c>
      <c r="C21" s="40" t="str">
        <f t="shared" si="9"/>
        <v>Thu</v>
      </c>
      <c r="D21" s="41">
        <f>GS_VISIBILITY!B22</f>
        <v>312</v>
      </c>
      <c r="E21" s="247">
        <f t="shared" si="5"/>
        <v>20</v>
      </c>
      <c r="F21" s="49">
        <f t="shared" si="6"/>
        <v>17</v>
      </c>
      <c r="G21" s="50">
        <f>Geometry_20Oct2018!R21</f>
        <v>0.95039252752061232</v>
      </c>
      <c r="H21" s="251">
        <f>Geometry_20Oct2018!J21</f>
        <v>4.1364486005048065E-2</v>
      </c>
      <c r="I21" s="252">
        <f>Geometry_20Oct2018!O21</f>
        <v>21.568999999999999</v>
      </c>
      <c r="J21" s="252">
        <f>Geometry_20Oct2018!P21</f>
        <v>157.51599999999999</v>
      </c>
      <c r="K21" s="253">
        <f>Geometry_20Oct2018!K21</f>
        <v>20.641107834765439</v>
      </c>
      <c r="L21" s="115" t="s">
        <v>181</v>
      </c>
      <c r="M21" s="43">
        <f>IF(L21="MLG",GS_VISIBILITY!C22,GS_VISIBILITY!H22)</f>
        <v>0.4067824074074074</v>
      </c>
      <c r="N21" s="43">
        <f>IF(L21="MLG",GS_VISIBILITY!D22,GS_VISIBILITY!I22)</f>
        <v>0.85445601851851849</v>
      </c>
      <c r="O21" s="127">
        <f>IF(L21="MLG",GS_VISIBILITY!G22,GS_VISIBILITY!L22)</f>
        <v>9.7441666666666666</v>
      </c>
      <c r="P21" s="126">
        <v>2.0390000000000001</v>
      </c>
      <c r="Q21" s="36">
        <v>348.12037500000002</v>
      </c>
      <c r="R21" s="37">
        <v>348.12037500000002</v>
      </c>
      <c r="S21" s="84">
        <f t="shared" si="7"/>
        <v>348.12037500000002</v>
      </c>
      <c r="T21" s="161" t="s">
        <v>324</v>
      </c>
      <c r="U21" s="166" t="s">
        <v>385</v>
      </c>
      <c r="V21" s="167" t="s">
        <v>375</v>
      </c>
      <c r="W21" s="170" t="s">
        <v>376</v>
      </c>
      <c r="X21" s="168" t="s">
        <v>225</v>
      </c>
      <c r="Y21" s="82" t="s">
        <v>439</v>
      </c>
      <c r="Z21" s="82" t="s">
        <v>441</v>
      </c>
      <c r="AA21" s="292" t="s">
        <v>439</v>
      </c>
      <c r="AB21" s="82" t="s">
        <v>439</v>
      </c>
      <c r="AC21" s="82"/>
      <c r="AD21" s="82"/>
      <c r="AE21" s="82"/>
      <c r="AF21" s="66" t="s">
        <v>532</v>
      </c>
      <c r="AG21" s="297" t="s">
        <v>512</v>
      </c>
      <c r="AH21" s="299"/>
      <c r="AI21" s="82"/>
      <c r="AJ21" s="65"/>
      <c r="AK21" s="82" t="s">
        <v>191</v>
      </c>
      <c r="AL21" s="67" t="s">
        <v>11</v>
      </c>
      <c r="AM21" s="72"/>
      <c r="AN21" s="161" t="s">
        <v>222</v>
      </c>
      <c r="AO21" s="189" t="s">
        <v>299</v>
      </c>
      <c r="AP21" s="167" t="s">
        <v>270</v>
      </c>
      <c r="AQ21" s="171" t="s">
        <v>260</v>
      </c>
      <c r="AR21" s="168" t="s">
        <v>224</v>
      </c>
      <c r="AS21" s="82" t="s">
        <v>194</v>
      </c>
      <c r="AT21" s="72"/>
      <c r="AU21" s="107">
        <v>0.01</v>
      </c>
      <c r="AV21" s="101"/>
      <c r="AW21" s="101"/>
      <c r="AX21" s="101"/>
      <c r="AY21" s="121"/>
      <c r="AZ21" s="119">
        <f t="shared" si="8"/>
        <v>0.23164227604866028</v>
      </c>
      <c r="BA21" s="102">
        <f t="shared" si="0"/>
        <v>0.5405724048614502</v>
      </c>
      <c r="BB21" s="102">
        <f t="shared" si="1"/>
        <v>10.75286865234375</v>
      </c>
      <c r="BC21" s="102">
        <f t="shared" si="2"/>
        <v>9.9806539714336395</v>
      </c>
      <c r="BD21" s="67">
        <f t="shared" si="3"/>
        <v>0.01</v>
      </c>
      <c r="BE21" s="67">
        <v>0</v>
      </c>
      <c r="BF21" s="106">
        <f t="shared" si="4"/>
        <v>0.01</v>
      </c>
    </row>
    <row r="22" spans="1:59" ht="100" x14ac:dyDescent="0.25">
      <c r="A22" s="44">
        <f>GS_VISIBILITY!A23</f>
        <v>43413</v>
      </c>
      <c r="B22" s="40">
        <v>6071.518</v>
      </c>
      <c r="C22" s="40" t="str">
        <f t="shared" si="9"/>
        <v>Fri</v>
      </c>
      <c r="D22" s="41">
        <f>GS_VISIBILITY!B23</f>
        <v>313</v>
      </c>
      <c r="E22" s="247">
        <f t="shared" si="5"/>
        <v>21</v>
      </c>
      <c r="F22" s="49">
        <f t="shared" si="6"/>
        <v>18</v>
      </c>
      <c r="G22" s="50">
        <f>Geometry_20Oct2018!R22</f>
        <v>0.94917294838489352</v>
      </c>
      <c r="H22" s="251">
        <f>Geometry_20Oct2018!J22</f>
        <v>4.3605440371577486E-2</v>
      </c>
      <c r="I22" s="252">
        <f>Geometry_20Oct2018!O22</f>
        <v>22.416</v>
      </c>
      <c r="J22" s="252">
        <f>Geometry_20Oct2018!P22</f>
        <v>156.58099999999999</v>
      </c>
      <c r="K22" s="253">
        <f>Geometry_20Oct2018!K22</f>
        <v>21.759356487164435</v>
      </c>
      <c r="L22" s="115" t="s">
        <v>181</v>
      </c>
      <c r="M22" s="43">
        <f>IF(L22="MLG",GS_VISIBILITY!C23,GS_VISIBILITY!H23)</f>
        <v>0.40416666666666662</v>
      </c>
      <c r="N22" s="43">
        <f>IF(L22="MLG",GS_VISIBILITY!D23,GS_VISIBILITY!I23)</f>
        <v>0.85215277777777787</v>
      </c>
      <c r="O22" s="127">
        <f>IF(L22="MLG",GS_VISIBILITY!G23,GS_VISIBILITY!L23)</f>
        <v>9.7516666666666705</v>
      </c>
      <c r="P22" s="126">
        <v>2.0390000000000001</v>
      </c>
      <c r="Q22" s="36">
        <v>348.12037500000002</v>
      </c>
      <c r="R22" s="37">
        <v>348.12037500000002</v>
      </c>
      <c r="S22" s="84">
        <f t="shared" si="7"/>
        <v>348.12037500000002</v>
      </c>
      <c r="T22" s="161" t="s">
        <v>323</v>
      </c>
      <c r="U22" s="166" t="s">
        <v>386</v>
      </c>
      <c r="V22" s="175" t="s">
        <v>377</v>
      </c>
      <c r="W22" s="168" t="s">
        <v>378</v>
      </c>
      <c r="X22" s="168" t="s">
        <v>225</v>
      </c>
      <c r="Y22" s="82" t="s">
        <v>439</v>
      </c>
      <c r="Z22" s="82" t="s">
        <v>441</v>
      </c>
      <c r="AA22" s="292" t="s">
        <v>439</v>
      </c>
      <c r="AB22" s="82"/>
      <c r="AC22" s="82"/>
      <c r="AD22" s="82" t="s">
        <v>439</v>
      </c>
      <c r="AE22" s="82"/>
      <c r="AF22" s="66" t="s">
        <v>532</v>
      </c>
      <c r="AG22" s="297" t="s">
        <v>487</v>
      </c>
      <c r="AH22" s="299"/>
      <c r="AI22" s="82"/>
      <c r="AJ22" s="66" t="s">
        <v>457</v>
      </c>
      <c r="AK22" s="82" t="s">
        <v>191</v>
      </c>
      <c r="AL22" s="67" t="s">
        <v>11</v>
      </c>
      <c r="AM22" s="73"/>
      <c r="AN22" s="161" t="s">
        <v>222</v>
      </c>
      <c r="AO22" s="189" t="s">
        <v>298</v>
      </c>
      <c r="AP22" s="167" t="s">
        <v>278</v>
      </c>
      <c r="AQ22" s="171" t="s">
        <v>279</v>
      </c>
      <c r="AR22" s="168" t="s">
        <v>224</v>
      </c>
      <c r="AS22" s="82" t="s">
        <v>194</v>
      </c>
      <c r="AT22" s="72"/>
      <c r="AU22" s="107">
        <v>0.01</v>
      </c>
      <c r="AV22" s="101"/>
      <c r="AW22" s="101"/>
      <c r="AX22" s="101"/>
      <c r="AY22" s="121"/>
      <c r="AZ22" s="119">
        <f t="shared" si="8"/>
        <v>0.23164227604866028</v>
      </c>
      <c r="BA22" s="102">
        <f t="shared" si="0"/>
        <v>0.5405724048614502</v>
      </c>
      <c r="BB22" s="102">
        <f t="shared" si="1"/>
        <v>10.75286865234375</v>
      </c>
      <c r="BC22" s="102">
        <f t="shared" si="2"/>
        <v>9.9806539714336395</v>
      </c>
      <c r="BD22" s="67">
        <f t="shared" si="3"/>
        <v>0.01</v>
      </c>
      <c r="BE22" s="67" t="e">
        <f>#REF!+AR20</f>
        <v>#REF!</v>
      </c>
      <c r="BF22" s="106" t="e">
        <f t="shared" si="4"/>
        <v>#REF!</v>
      </c>
    </row>
    <row r="23" spans="1:59" ht="75" x14ac:dyDescent="0.25">
      <c r="A23" s="44">
        <f>GS_VISIBILITY!A24</f>
        <v>43414</v>
      </c>
      <c r="B23" s="40">
        <v>6072.518</v>
      </c>
      <c r="C23" s="40" t="str">
        <f t="shared" si="9"/>
        <v>Sat</v>
      </c>
      <c r="D23" s="41">
        <f>GS_VISIBILITY!B24</f>
        <v>314</v>
      </c>
      <c r="E23" s="247">
        <f t="shared" si="5"/>
        <v>22</v>
      </c>
      <c r="F23" s="49">
        <f t="shared" si="6"/>
        <v>19</v>
      </c>
      <c r="G23" s="287">
        <f>Geometry_20Oct2018!R23</f>
        <v>0.94827643508560655</v>
      </c>
      <c r="H23" s="251">
        <f>Geometry_20Oct2018!J23</f>
        <v>4.5866669090943606E-2</v>
      </c>
      <c r="I23" s="252">
        <f>Geometry_20Oct2018!O23</f>
        <v>23.260999999999999</v>
      </c>
      <c r="J23" s="252">
        <f>Geometry_20Oct2018!P23</f>
        <v>155.64500000000001</v>
      </c>
      <c r="K23" s="253">
        <f>Geometry_20Oct2018!K23</f>
        <v>22.887722154026793</v>
      </c>
      <c r="L23" s="116" t="s">
        <v>184</v>
      </c>
      <c r="M23" s="43">
        <f>IF(L23="MLG",GS_VISIBILITY!C24,GS_VISIBILITY!H24)</f>
        <v>0.24408564814814815</v>
      </c>
      <c r="N23" s="43">
        <f>IF(L23="MLG",GS_VISIBILITY!D24,GS_VISIBILITY!I24)</f>
        <v>0.64678240740740744</v>
      </c>
      <c r="O23" s="127">
        <f>IF(L23="MLG",GS_VISIBILITY!G24,GS_VISIBILITY!L24)</f>
        <v>8.664722222222224</v>
      </c>
      <c r="P23" s="126">
        <v>2.0390000000000001</v>
      </c>
      <c r="Q23" s="36">
        <v>348.12037500000002</v>
      </c>
      <c r="R23" s="37">
        <v>348.12037500000002</v>
      </c>
      <c r="S23" s="84">
        <f t="shared" si="7"/>
        <v>348.12037500000002</v>
      </c>
      <c r="T23" s="162" t="s">
        <v>324</v>
      </c>
      <c r="U23" s="166" t="s">
        <v>385</v>
      </c>
      <c r="V23" s="177" t="s">
        <v>379</v>
      </c>
      <c r="W23" s="178" t="s">
        <v>380</v>
      </c>
      <c r="X23" s="168" t="s">
        <v>225</v>
      </c>
      <c r="Y23" s="82" t="s">
        <v>440</v>
      </c>
      <c r="Z23" s="82" t="s">
        <v>439</v>
      </c>
      <c r="AA23" s="292" t="s">
        <v>439</v>
      </c>
      <c r="AB23" s="100" t="s">
        <v>440</v>
      </c>
      <c r="AC23" s="100" t="s">
        <v>440</v>
      </c>
      <c r="AD23" s="82" t="s">
        <v>439</v>
      </c>
      <c r="AE23" s="100" t="s">
        <v>440</v>
      </c>
      <c r="AF23" s="66" t="s">
        <v>532</v>
      </c>
      <c r="AG23" s="297" t="s">
        <v>487</v>
      </c>
      <c r="AH23" s="299"/>
      <c r="AI23" s="82"/>
      <c r="AJ23" s="66" t="s">
        <v>458</v>
      </c>
      <c r="AK23" s="82" t="s">
        <v>191</v>
      </c>
      <c r="AL23" s="100" t="s">
        <v>11</v>
      </c>
      <c r="AM23" s="113"/>
      <c r="AN23" s="161" t="s">
        <v>222</v>
      </c>
      <c r="AO23" s="189" t="s">
        <v>298</v>
      </c>
      <c r="AP23" s="167" t="s">
        <v>387</v>
      </c>
      <c r="AQ23" s="171" t="s">
        <v>269</v>
      </c>
      <c r="AR23" s="168" t="s">
        <v>224</v>
      </c>
      <c r="AS23" s="82" t="s">
        <v>194</v>
      </c>
      <c r="AT23" s="73"/>
      <c r="AU23" s="107">
        <v>0.01</v>
      </c>
      <c r="AV23" s="101"/>
      <c r="AW23" s="101"/>
      <c r="AX23" s="101"/>
      <c r="AY23" s="121"/>
      <c r="AZ23" s="119">
        <f t="shared" si="8"/>
        <v>0.23164227604866028</v>
      </c>
      <c r="BA23" s="102">
        <f t="shared" si="0"/>
        <v>0.5405724048614502</v>
      </c>
      <c r="BB23" s="102">
        <f t="shared" si="1"/>
        <v>10.75286865234375</v>
      </c>
      <c r="BC23" s="102">
        <f t="shared" si="2"/>
        <v>9.9806539714336395</v>
      </c>
      <c r="BD23" s="67">
        <f t="shared" si="3"/>
        <v>0.01</v>
      </c>
      <c r="BE23" s="67" t="e">
        <f>#REF!+AR21</f>
        <v>#REF!</v>
      </c>
      <c r="BF23" s="106" t="e">
        <f t="shared" si="4"/>
        <v>#REF!</v>
      </c>
      <c r="BG23" s="6" t="s">
        <v>451</v>
      </c>
    </row>
    <row r="24" spans="1:59" ht="87.5" x14ac:dyDescent="0.25">
      <c r="A24" s="44">
        <f>GS_VISIBILITY!A25</f>
        <v>43415</v>
      </c>
      <c r="B24" s="40">
        <v>6073.518</v>
      </c>
      <c r="C24" s="40" t="str">
        <f t="shared" si="9"/>
        <v>Sun</v>
      </c>
      <c r="D24" s="41">
        <f>GS_VISIBILITY!B25</f>
        <v>315</v>
      </c>
      <c r="E24" s="247">
        <f t="shared" si="5"/>
        <v>23</v>
      </c>
      <c r="F24" s="49">
        <f t="shared" si="6"/>
        <v>20</v>
      </c>
      <c r="G24" s="287">
        <f>Geometry_20Oct2018!R24</f>
        <v>0.94770390448741015</v>
      </c>
      <c r="H24" s="251">
        <f>Geometry_20Oct2018!J24</f>
        <v>4.8149281804613926E-2</v>
      </c>
      <c r="I24" s="252">
        <f>Geometry_20Oct2018!O24</f>
        <v>24.102</v>
      </c>
      <c r="J24" s="252">
        <f>Geometry_20Oct2018!P24</f>
        <v>154.708</v>
      </c>
      <c r="K24" s="253">
        <f>Geometry_20Oct2018!K24</f>
        <v>24.026758552596466</v>
      </c>
      <c r="L24" s="116" t="s">
        <v>181</v>
      </c>
      <c r="M24" s="43">
        <f>IF(L24="MLG",GS_VISIBILITY!C25,GS_VISIBILITY!H25)</f>
        <v>0.39898148148148144</v>
      </c>
      <c r="N24" s="43">
        <f>IF(L24="MLG",GS_VISIBILITY!D25,GS_VISIBILITY!I25)</f>
        <v>0.84760416666666671</v>
      </c>
      <c r="O24" s="127">
        <f>IF(L24="MLG",GS_VISIBILITY!G25,GS_VISIBILITY!L25)</f>
        <v>9.7669444444444462</v>
      </c>
      <c r="P24" s="126">
        <v>2.0390000000000001</v>
      </c>
      <c r="Q24" s="36">
        <v>348.12037500000002</v>
      </c>
      <c r="R24" s="37">
        <v>348.12037500000002</v>
      </c>
      <c r="S24" s="84">
        <f t="shared" si="7"/>
        <v>348.12037500000002</v>
      </c>
      <c r="T24" s="161" t="s">
        <v>324</v>
      </c>
      <c r="U24" s="166" t="s">
        <v>385</v>
      </c>
      <c r="V24" s="175" t="s">
        <v>562</v>
      </c>
      <c r="W24" s="168" t="s">
        <v>381</v>
      </c>
      <c r="X24" s="168" t="s">
        <v>225</v>
      </c>
      <c r="Y24" s="82" t="s">
        <v>440</v>
      </c>
      <c r="Z24" s="82" t="s">
        <v>439</v>
      </c>
      <c r="AA24" s="292" t="s">
        <v>439</v>
      </c>
      <c r="AB24" s="100" t="s">
        <v>440</v>
      </c>
      <c r="AC24" s="100" t="s">
        <v>440</v>
      </c>
      <c r="AD24" s="82" t="s">
        <v>439</v>
      </c>
      <c r="AE24" s="100" t="s">
        <v>440</v>
      </c>
      <c r="AF24" s="66" t="s">
        <v>532</v>
      </c>
      <c r="AG24" s="297" t="s">
        <v>487</v>
      </c>
      <c r="AH24" s="299"/>
      <c r="AI24" s="82"/>
      <c r="AJ24" s="66" t="s">
        <v>459</v>
      </c>
      <c r="AK24" s="82" t="s">
        <v>191</v>
      </c>
      <c r="AL24" s="67" t="s">
        <v>11</v>
      </c>
      <c r="AM24" s="73"/>
      <c r="AN24" s="161" t="s">
        <v>222</v>
      </c>
      <c r="AO24" s="189" t="s">
        <v>328</v>
      </c>
      <c r="AP24" s="175" t="s">
        <v>330</v>
      </c>
      <c r="AQ24" s="171" t="s">
        <v>327</v>
      </c>
      <c r="AR24" s="168" t="s">
        <v>224</v>
      </c>
      <c r="AS24" s="82" t="s">
        <v>194</v>
      </c>
      <c r="AT24" s="73"/>
      <c r="AU24" s="107">
        <v>0.01</v>
      </c>
      <c r="AV24" s="101"/>
      <c r="AW24" s="101"/>
      <c r="AX24" s="101"/>
      <c r="AY24" s="121"/>
      <c r="AZ24" s="119">
        <f t="shared" si="8"/>
        <v>0.23164227604866028</v>
      </c>
      <c r="BA24" s="102">
        <f t="shared" si="0"/>
        <v>0.5405724048614502</v>
      </c>
      <c r="BB24" s="102">
        <f t="shared" si="1"/>
        <v>10.75286865234375</v>
      </c>
      <c r="BC24" s="102">
        <f t="shared" si="2"/>
        <v>9.9806539714336395</v>
      </c>
      <c r="BD24" s="67">
        <f t="shared" si="3"/>
        <v>0.01</v>
      </c>
      <c r="BE24" s="67" t="e">
        <f>#REF!+AR22</f>
        <v>#REF!</v>
      </c>
      <c r="BF24" s="106" t="e">
        <f t="shared" si="4"/>
        <v>#REF!</v>
      </c>
      <c r="BG24" s="6" t="s">
        <v>451</v>
      </c>
    </row>
    <row r="25" spans="1:59" ht="37.5" x14ac:dyDescent="0.25">
      <c r="A25" s="44">
        <f>GS_VISIBILITY!A26</f>
        <v>43416</v>
      </c>
      <c r="B25" s="40">
        <v>6074.518</v>
      </c>
      <c r="C25" s="40" t="str">
        <f t="shared" si="9"/>
        <v>Mon</v>
      </c>
      <c r="D25" s="41">
        <f>GS_VISIBILITY!B26</f>
        <v>316</v>
      </c>
      <c r="E25" s="247">
        <f t="shared" si="5"/>
        <v>24</v>
      </c>
      <c r="F25" s="49">
        <f t="shared" si="6"/>
        <v>21</v>
      </c>
      <c r="G25" s="50">
        <f>Geometry_20Oct2018!R25</f>
        <v>0.94440028315242719</v>
      </c>
      <c r="H25" s="251">
        <f>Geometry_20Oct2018!J25</f>
        <v>5.0454241093138556E-2</v>
      </c>
      <c r="I25" s="252">
        <f>Geometry_20Oct2018!O25</f>
        <v>24.939</v>
      </c>
      <c r="J25" s="252">
        <f>Geometry_20Oct2018!P25</f>
        <v>153.77000000000001</v>
      </c>
      <c r="K25" s="253">
        <f>Geometry_20Oct2018!K25</f>
        <v>25.17694601590436</v>
      </c>
      <c r="L25" s="115" t="s">
        <v>181</v>
      </c>
      <c r="M25" s="43">
        <f>IF(L25="MLG",GS_VISIBILITY!C26,GS_VISIBILITY!H26)</f>
        <v>0.3963888888888889</v>
      </c>
      <c r="N25" s="43">
        <f>IF(L25="MLG",GS_VISIBILITY!D26,GS_VISIBILITY!I26)</f>
        <v>0.8453587962962964</v>
      </c>
      <c r="O25" s="127">
        <f>IF(L25="MLG",GS_VISIBILITY!G26,GS_VISIBILITY!L26)</f>
        <v>9.7752777777777773</v>
      </c>
      <c r="P25" s="126">
        <v>2.0390000000000001</v>
      </c>
      <c r="Q25" s="36">
        <v>348.12037500000002</v>
      </c>
      <c r="R25" s="37">
        <v>348.12037500000002</v>
      </c>
      <c r="S25" s="84">
        <f t="shared" si="7"/>
        <v>348.12037500000002</v>
      </c>
      <c r="T25" s="140" t="s">
        <v>37</v>
      </c>
      <c r="U25" s="172" t="s">
        <v>542</v>
      </c>
      <c r="V25" s="174" t="s">
        <v>541</v>
      </c>
      <c r="W25" s="173" t="s">
        <v>543</v>
      </c>
      <c r="X25" s="173"/>
      <c r="Y25" s="129" t="s">
        <v>441</v>
      </c>
      <c r="Z25" s="129" t="s">
        <v>439</v>
      </c>
      <c r="AA25" s="129" t="s">
        <v>440</v>
      </c>
      <c r="AB25" s="129" t="s">
        <v>439</v>
      </c>
      <c r="AC25" s="129"/>
      <c r="AD25" s="129"/>
      <c r="AE25" s="129"/>
      <c r="AF25" s="66" t="s">
        <v>533</v>
      </c>
      <c r="AG25" s="297" t="s">
        <v>486</v>
      </c>
      <c r="AH25" s="299"/>
      <c r="AI25" s="82"/>
      <c r="AJ25" s="68"/>
      <c r="AK25" s="82" t="s">
        <v>191</v>
      </c>
      <c r="AL25" s="67" t="s">
        <v>11</v>
      </c>
      <c r="AM25" s="74"/>
      <c r="AN25" s="238"/>
      <c r="AO25" s="189"/>
      <c r="AP25" s="167"/>
      <c r="AQ25" s="168"/>
      <c r="AR25" s="170"/>
      <c r="AS25" s="82" t="s">
        <v>194</v>
      </c>
      <c r="AT25" s="72"/>
      <c r="AU25" s="105"/>
      <c r="AV25" s="101"/>
      <c r="AW25" s="101"/>
      <c r="AX25" s="101"/>
      <c r="AY25" s="121"/>
      <c r="AZ25" s="119">
        <f t="shared" si="8"/>
        <v>0.23164227604866028</v>
      </c>
      <c r="BA25" s="102">
        <f t="shared" si="0"/>
        <v>0.5405724048614502</v>
      </c>
      <c r="BB25" s="102">
        <f t="shared" si="1"/>
        <v>10.75286865234375</v>
      </c>
      <c r="BC25" s="102">
        <f t="shared" si="2"/>
        <v>9.9806539714336395</v>
      </c>
      <c r="BD25" s="67">
        <f t="shared" si="3"/>
        <v>0</v>
      </c>
      <c r="BE25" s="67" t="e">
        <f>#REF!+AR23</f>
        <v>#REF!</v>
      </c>
      <c r="BF25" s="106" t="e">
        <f t="shared" si="4"/>
        <v>#REF!</v>
      </c>
    </row>
    <row r="26" spans="1:59" ht="79.5" customHeight="1" x14ac:dyDescent="0.25">
      <c r="A26" s="44">
        <f>GS_VISIBILITY!A27</f>
        <v>43417</v>
      </c>
      <c r="B26" s="40">
        <v>6075.518</v>
      </c>
      <c r="C26" s="40" t="str">
        <f t="shared" si="9"/>
        <v>Tue</v>
      </c>
      <c r="D26" s="41">
        <f>GS_VISIBILITY!B27</f>
        <v>317</v>
      </c>
      <c r="E26" s="247">
        <f t="shared" si="5"/>
        <v>25</v>
      </c>
      <c r="F26" s="49">
        <f t="shared" si="6"/>
        <v>22</v>
      </c>
      <c r="G26" s="50">
        <f>Geometry_20Oct2018!R26</f>
        <v>0.94142437420399105</v>
      </c>
      <c r="H26" s="251">
        <f>Geometry_20Oct2018!J26</f>
        <v>5.2782569698351989E-2</v>
      </c>
      <c r="I26" s="252">
        <f>Geometry_20Oct2018!O26</f>
        <v>25.771999999999998</v>
      </c>
      <c r="J26" s="252">
        <f>Geometry_20Oct2018!P26</f>
        <v>152.833</v>
      </c>
      <c r="K26" s="253">
        <f>Geometry_20Oct2018!K26</f>
        <v>26.338794897795804</v>
      </c>
      <c r="L26" s="115" t="s">
        <v>181</v>
      </c>
      <c r="M26" s="43">
        <f>IF(L26="MLG",GS_VISIBILITY!C27,GS_VISIBILITY!H27)</f>
        <v>0.39380787037037041</v>
      </c>
      <c r="N26" s="43">
        <f>IF(L26="MLG",GS_VISIBILITY!D27,GS_VISIBILITY!I27)</f>
        <v>0.84313657407407405</v>
      </c>
      <c r="O26" s="127">
        <f>IF(L26="MLG",GS_VISIBILITY!G27,GS_VISIBILITY!L27)</f>
        <v>9.7838888888888889</v>
      </c>
      <c r="P26" s="126">
        <v>2.0390000000000001</v>
      </c>
      <c r="Q26" s="36">
        <v>348.12037500000002</v>
      </c>
      <c r="R26" s="37">
        <v>348.12037500000002</v>
      </c>
      <c r="S26" s="84">
        <f t="shared" si="7"/>
        <v>348.12037500000002</v>
      </c>
      <c r="T26" s="140" t="s">
        <v>217</v>
      </c>
      <c r="U26" s="172" t="s">
        <v>546</v>
      </c>
      <c r="V26" s="174" t="s">
        <v>544</v>
      </c>
      <c r="W26" s="173" t="s">
        <v>545</v>
      </c>
      <c r="X26" s="173"/>
      <c r="Y26" s="129" t="s">
        <v>441</v>
      </c>
      <c r="Z26" s="129" t="s">
        <v>439</v>
      </c>
      <c r="AA26" s="129" t="s">
        <v>440</v>
      </c>
      <c r="AB26" s="294" t="s">
        <v>439</v>
      </c>
      <c r="AC26" s="129"/>
      <c r="AD26" s="129"/>
      <c r="AE26" s="129" t="s">
        <v>439</v>
      </c>
      <c r="AF26" s="66" t="s">
        <v>533</v>
      </c>
      <c r="AG26" s="297" t="s">
        <v>488</v>
      </c>
      <c r="AH26" s="299"/>
      <c r="AI26" s="82"/>
      <c r="AJ26" s="68"/>
      <c r="AK26" s="82" t="s">
        <v>191</v>
      </c>
      <c r="AL26" s="67" t="s">
        <v>11</v>
      </c>
      <c r="AM26" s="74"/>
      <c r="AN26" s="238" t="s">
        <v>227</v>
      </c>
      <c r="AO26" s="189" t="s">
        <v>299</v>
      </c>
      <c r="AP26" s="167" t="s">
        <v>268</v>
      </c>
      <c r="AQ26" s="171" t="s">
        <v>260</v>
      </c>
      <c r="AR26" s="167"/>
      <c r="AS26" s="82" t="s">
        <v>194</v>
      </c>
      <c r="AT26" s="72"/>
      <c r="AU26" s="105"/>
      <c r="AV26" s="101"/>
      <c r="AW26" s="101"/>
      <c r="AX26" s="101"/>
      <c r="AY26" s="121"/>
      <c r="AZ26" s="119">
        <f t="shared" si="8"/>
        <v>0.23164227604866028</v>
      </c>
      <c r="BA26" s="102">
        <f t="shared" si="0"/>
        <v>0.5405724048614502</v>
      </c>
      <c r="BB26" s="102">
        <f t="shared" si="1"/>
        <v>10.75286865234375</v>
      </c>
      <c r="BC26" s="102">
        <f t="shared" si="2"/>
        <v>9.9806539714336395</v>
      </c>
      <c r="BD26" s="67">
        <f t="shared" si="3"/>
        <v>0</v>
      </c>
      <c r="BE26" s="67" t="e">
        <f>#REF!+AR24</f>
        <v>#REF!</v>
      </c>
      <c r="BF26" s="106" t="e">
        <f t="shared" si="4"/>
        <v>#REF!</v>
      </c>
    </row>
    <row r="27" spans="1:59" ht="37.5" x14ac:dyDescent="0.25">
      <c r="A27" s="44">
        <f>GS_VISIBILITY!A28</f>
        <v>43418</v>
      </c>
      <c r="B27" s="40">
        <v>6076.518</v>
      </c>
      <c r="C27" s="40" t="str">
        <f t="shared" si="9"/>
        <v>Wed</v>
      </c>
      <c r="D27" s="41">
        <f>GS_VISIBILITY!B28</f>
        <v>318</v>
      </c>
      <c r="E27" s="247">
        <f t="shared" si="5"/>
        <v>26</v>
      </c>
      <c r="F27" s="49">
        <f t="shared" si="6"/>
        <v>23</v>
      </c>
      <c r="G27" s="50">
        <f>Geometry_20Oct2018!R27</f>
        <v>0.93877929416374717</v>
      </c>
      <c r="H27" s="251">
        <f>Geometry_20Oct2018!J27</f>
        <v>5.5135250254565789E-2</v>
      </c>
      <c r="I27" s="252">
        <f>Geometry_20Oct2018!O27</f>
        <v>26.599</v>
      </c>
      <c r="J27" s="252">
        <f>Geometry_20Oct2018!P27</f>
        <v>151.89699999999999</v>
      </c>
      <c r="K27" s="253">
        <f>Geometry_20Oct2018!K27</f>
        <v>27.512795538239846</v>
      </c>
      <c r="L27" s="115" t="s">
        <v>181</v>
      </c>
      <c r="M27" s="43">
        <f>IF(L27="MLG",GS_VISIBILITY!C28,GS_VISIBILITY!H28)</f>
        <v>0.39126157407407408</v>
      </c>
      <c r="N27" s="43">
        <f>IF(L27="MLG",GS_VISIBILITY!D28,GS_VISIBILITY!I28)</f>
        <v>0.84094907407407404</v>
      </c>
      <c r="O27" s="127">
        <f>IF(L27="MLG",GS_VISIBILITY!G28,GS_VISIBILITY!L28)</f>
        <v>9.7925000000000004</v>
      </c>
      <c r="P27" s="126">
        <v>2.0390000000000001</v>
      </c>
      <c r="Q27" s="36">
        <v>348.12037500000002</v>
      </c>
      <c r="R27" s="37">
        <v>348.12037500000002</v>
      </c>
      <c r="S27" s="84">
        <f t="shared" si="7"/>
        <v>348.12037500000002</v>
      </c>
      <c r="T27" s="140" t="s">
        <v>217</v>
      </c>
      <c r="U27" s="172" t="s">
        <v>333</v>
      </c>
      <c r="V27" s="174" t="s">
        <v>331</v>
      </c>
      <c r="W27" s="173" t="s">
        <v>332</v>
      </c>
      <c r="X27" s="173"/>
      <c r="Y27" s="129" t="s">
        <v>441</v>
      </c>
      <c r="Z27" s="129" t="s">
        <v>439</v>
      </c>
      <c r="AA27" s="129" t="s">
        <v>441</v>
      </c>
      <c r="AB27" s="129"/>
      <c r="AC27" s="129"/>
      <c r="AD27" s="129" t="s">
        <v>439</v>
      </c>
      <c r="AE27" s="294" t="s">
        <v>439</v>
      </c>
      <c r="AF27" s="66" t="s">
        <v>533</v>
      </c>
      <c r="AG27" s="297" t="s">
        <v>488</v>
      </c>
      <c r="AH27" s="299"/>
      <c r="AI27" s="82" t="s">
        <v>292</v>
      </c>
      <c r="AJ27" s="65"/>
      <c r="AK27" s="82" t="s">
        <v>191</v>
      </c>
      <c r="AL27" s="67" t="s">
        <v>11</v>
      </c>
      <c r="AM27" s="74"/>
      <c r="AN27" s="238"/>
      <c r="AO27" s="189"/>
      <c r="AP27" s="167"/>
      <c r="AQ27" s="168"/>
      <c r="AR27" s="167"/>
      <c r="AS27" s="82" t="s">
        <v>194</v>
      </c>
      <c r="AT27" s="72"/>
      <c r="AU27" s="105"/>
      <c r="AV27" s="101"/>
      <c r="AW27" s="101"/>
      <c r="AX27" s="101"/>
      <c r="AY27" s="121"/>
      <c r="AZ27" s="119">
        <f t="shared" si="8"/>
        <v>0.23164227604866028</v>
      </c>
      <c r="BA27" s="102">
        <f t="shared" si="0"/>
        <v>0.5405724048614502</v>
      </c>
      <c r="BB27" s="102">
        <f t="shared" si="1"/>
        <v>10.75286865234375</v>
      </c>
      <c r="BC27" s="102">
        <f t="shared" si="2"/>
        <v>9.9806539714336395</v>
      </c>
      <c r="BD27" s="67">
        <f t="shared" si="3"/>
        <v>0</v>
      </c>
      <c r="BE27" s="67" t="e">
        <f>#REF!+AR37</f>
        <v>#REF!</v>
      </c>
      <c r="BF27" s="106" t="e">
        <f t="shared" si="4"/>
        <v>#REF!</v>
      </c>
    </row>
    <row r="28" spans="1:59" ht="88" x14ac:dyDescent="0.25">
      <c r="A28" s="44">
        <f>GS_VISIBILITY!A29</f>
        <v>43419</v>
      </c>
      <c r="B28" s="40">
        <v>6077.518</v>
      </c>
      <c r="C28" s="40" t="str">
        <f t="shared" si="9"/>
        <v>Thu</v>
      </c>
      <c r="D28" s="41">
        <f>GS_VISIBILITY!B29</f>
        <v>319</v>
      </c>
      <c r="E28" s="247">
        <f t="shared" si="5"/>
        <v>27</v>
      </c>
      <c r="F28" s="49">
        <f t="shared" si="6"/>
        <v>24</v>
      </c>
      <c r="G28" s="287">
        <f>Geometry_20Oct2018!R28</f>
        <v>0.93646784634701008</v>
      </c>
      <c r="H28" s="251">
        <f>Geometry_20Oct2018!J28</f>
        <v>5.7513098281412697E-2</v>
      </c>
      <c r="I28" s="252">
        <f>Geometry_20Oct2018!O28</f>
        <v>27.42</v>
      </c>
      <c r="J28" s="252">
        <f>Geometry_20Oct2018!P28</f>
        <v>150.96299999999999</v>
      </c>
      <c r="K28" s="253">
        <f>Geometry_20Oct2018!K28</f>
        <v>28.69935488605433</v>
      </c>
      <c r="L28" s="116" t="s">
        <v>184</v>
      </c>
      <c r="M28" s="43">
        <f>IF(L28="MLG",GS_VISIBILITY!C29,GS_VISIBILITY!H29)</f>
        <v>0.23309027777777777</v>
      </c>
      <c r="N28" s="43">
        <f>IF(L28="MLG",GS_VISIBILITY!D29,GS_VISIBILITY!I29)</f>
        <v>0.6337962962962963</v>
      </c>
      <c r="O28" s="127">
        <f>IF(L28="MLG",GS_VISIBILITY!G29,GS_VISIBILITY!L29)</f>
        <v>8.6169444444444441</v>
      </c>
      <c r="P28" s="126">
        <v>2.0390000000000001</v>
      </c>
      <c r="Q28" s="36">
        <v>348.12037500000002</v>
      </c>
      <c r="R28" s="37">
        <v>348.12037500000002</v>
      </c>
      <c r="S28" s="84">
        <f t="shared" si="7"/>
        <v>348.12037500000002</v>
      </c>
      <c r="T28" s="140" t="s">
        <v>231</v>
      </c>
      <c r="U28" s="172" t="s">
        <v>405</v>
      </c>
      <c r="V28" s="174" t="s">
        <v>474</v>
      </c>
      <c r="W28" s="173" t="s">
        <v>406</v>
      </c>
      <c r="X28" s="173"/>
      <c r="Y28" s="129" t="s">
        <v>443</v>
      </c>
      <c r="Z28" s="294" t="s">
        <v>439</v>
      </c>
      <c r="AA28" s="129" t="s">
        <v>443</v>
      </c>
      <c r="AB28" s="129" t="s">
        <v>443</v>
      </c>
      <c r="AC28" s="129"/>
      <c r="AD28" s="129" t="s">
        <v>439</v>
      </c>
      <c r="AE28" s="129"/>
      <c r="AF28" s="66" t="s">
        <v>534</v>
      </c>
      <c r="AG28" s="297" t="s">
        <v>488</v>
      </c>
      <c r="AH28" s="299"/>
      <c r="AI28" s="82"/>
      <c r="AJ28" s="65" t="s">
        <v>303</v>
      </c>
      <c r="AK28" s="82" t="s">
        <v>191</v>
      </c>
      <c r="AL28" s="67" t="s">
        <v>11</v>
      </c>
      <c r="AM28" s="74"/>
      <c r="AN28" s="238"/>
      <c r="AO28" s="189"/>
      <c r="AP28" s="167"/>
      <c r="AQ28" s="168"/>
      <c r="AR28" s="167"/>
      <c r="AS28" s="82" t="s">
        <v>194</v>
      </c>
      <c r="AT28" s="72"/>
      <c r="AU28" s="105"/>
      <c r="AV28" s="101"/>
      <c r="AW28" s="101"/>
      <c r="AX28" s="101"/>
      <c r="AY28" s="121"/>
      <c r="AZ28" s="119">
        <f t="shared" si="8"/>
        <v>0.23164227604866028</v>
      </c>
      <c r="BA28" s="102">
        <f t="shared" si="0"/>
        <v>0.5405724048614502</v>
      </c>
      <c r="BB28" s="102">
        <f t="shared" si="1"/>
        <v>10.75286865234375</v>
      </c>
      <c r="BC28" s="102">
        <f t="shared" si="2"/>
        <v>9.9806539714336395</v>
      </c>
      <c r="BD28" s="67">
        <f t="shared" si="3"/>
        <v>0</v>
      </c>
      <c r="BE28" s="67" t="e">
        <f>#REF!+AR38</f>
        <v>#REF!</v>
      </c>
      <c r="BF28" s="106" t="e">
        <f t="shared" si="4"/>
        <v>#REF!</v>
      </c>
    </row>
    <row r="29" spans="1:59" ht="75" x14ac:dyDescent="0.25">
      <c r="A29" s="44">
        <f>GS_VISIBILITY!A30</f>
        <v>43420</v>
      </c>
      <c r="B29" s="40">
        <v>6078.518</v>
      </c>
      <c r="C29" s="40" t="str">
        <f t="shared" si="9"/>
        <v>Fri</v>
      </c>
      <c r="D29" s="41">
        <f>GS_VISIBILITY!B30</f>
        <v>320</v>
      </c>
      <c r="E29" s="247">
        <f t="shared" si="5"/>
        <v>28</v>
      </c>
      <c r="F29" s="49">
        <f t="shared" si="6"/>
        <v>25</v>
      </c>
      <c r="G29" s="287">
        <f>Geometry_20Oct2018!R29</f>
        <v>0.93449250644410919</v>
      </c>
      <c r="H29" s="251">
        <f>Geometry_20Oct2018!J29</f>
        <v>5.9916989459809819E-2</v>
      </c>
      <c r="I29" s="252">
        <f>Geometry_20Oct2018!O29</f>
        <v>28.234999999999999</v>
      </c>
      <c r="J29" s="252">
        <f>Geometry_20Oct2018!P29</f>
        <v>150.03100000000001</v>
      </c>
      <c r="K29" s="253">
        <f>Geometry_20Oct2018!K29</f>
        <v>29.898909910871538</v>
      </c>
      <c r="L29" s="116" t="s">
        <v>181</v>
      </c>
      <c r="M29" s="43">
        <f>IF(L29="MLG",GS_VISIBILITY!C30,GS_VISIBILITY!H30)</f>
        <v>0.38616898148148149</v>
      </c>
      <c r="N29" s="43">
        <f>IF(L29="MLG",GS_VISIBILITY!D30,GS_VISIBILITY!I30)</f>
        <v>0.83665509259259263</v>
      </c>
      <c r="O29" s="127">
        <f>IF(L29="MLG",GS_VISIBILITY!G30,GS_VISIBILITY!L30)</f>
        <v>9.8116666666666674</v>
      </c>
      <c r="P29" s="126">
        <v>2.0390000000000001</v>
      </c>
      <c r="Q29" s="36">
        <v>348.12037500000002</v>
      </c>
      <c r="R29" s="37">
        <v>348.12037500000002</v>
      </c>
      <c r="S29" s="84">
        <f t="shared" si="7"/>
        <v>348.12037500000002</v>
      </c>
      <c r="T29" s="140" t="s">
        <v>37</v>
      </c>
      <c r="U29" s="166" t="s">
        <v>408</v>
      </c>
      <c r="V29" s="179" t="s">
        <v>561</v>
      </c>
      <c r="W29" s="178" t="s">
        <v>407</v>
      </c>
      <c r="X29" s="179"/>
      <c r="Y29" s="131" t="s">
        <v>439</v>
      </c>
      <c r="Z29" s="131" t="s">
        <v>440</v>
      </c>
      <c r="AA29" s="131" t="s">
        <v>441</v>
      </c>
      <c r="AB29" s="131" t="s">
        <v>439</v>
      </c>
      <c r="AC29" s="131"/>
      <c r="AD29" s="131"/>
      <c r="AE29" s="131"/>
      <c r="AF29" s="65" t="s">
        <v>535</v>
      </c>
      <c r="AG29" s="297" t="s">
        <v>513</v>
      </c>
      <c r="AH29" s="299"/>
      <c r="AI29" s="131"/>
      <c r="AJ29" s="65"/>
      <c r="AK29" s="131" t="s">
        <v>191</v>
      </c>
      <c r="AL29" s="100" t="s">
        <v>11</v>
      </c>
      <c r="AM29" s="132"/>
      <c r="AN29" s="238"/>
      <c r="AO29" s="189"/>
      <c r="AP29" s="167"/>
      <c r="AQ29" s="168"/>
      <c r="AR29" s="167"/>
      <c r="AS29" s="82" t="s">
        <v>194</v>
      </c>
      <c r="AT29" s="72"/>
      <c r="AU29" s="105"/>
      <c r="AV29" s="101"/>
      <c r="AW29" s="101"/>
      <c r="AX29" s="101"/>
      <c r="AY29" s="121"/>
      <c r="AZ29" s="119">
        <f t="shared" si="8"/>
        <v>0.23164227604866028</v>
      </c>
      <c r="BA29" s="102">
        <f t="shared" si="0"/>
        <v>0.5405724048614502</v>
      </c>
      <c r="BB29" s="102">
        <f t="shared" si="1"/>
        <v>10.75286865234375</v>
      </c>
      <c r="BC29" s="102">
        <f t="shared" si="2"/>
        <v>9.9806539714336395</v>
      </c>
      <c r="BD29" s="67">
        <f t="shared" si="3"/>
        <v>0</v>
      </c>
      <c r="BE29" s="67">
        <v>0</v>
      </c>
      <c r="BF29" s="106">
        <f t="shared" si="4"/>
        <v>0</v>
      </c>
    </row>
    <row r="30" spans="1:59" ht="37.5" x14ac:dyDescent="0.25">
      <c r="A30" s="44">
        <f>GS_VISIBILITY!A31</f>
        <v>43421</v>
      </c>
      <c r="B30" s="40">
        <v>6079.518</v>
      </c>
      <c r="C30" s="40" t="str">
        <f t="shared" si="9"/>
        <v>Sat</v>
      </c>
      <c r="D30" s="41">
        <f>GS_VISIBILITY!B31</f>
        <v>321</v>
      </c>
      <c r="E30" s="247">
        <f t="shared" si="5"/>
        <v>29</v>
      </c>
      <c r="F30" s="49">
        <f t="shared" si="6"/>
        <v>26</v>
      </c>
      <c r="G30" s="50">
        <f>Geometry_20Oct2018!R30</f>
        <v>0.93285540961913427</v>
      </c>
      <c r="H30" s="251">
        <f>Geometry_20Oct2018!J30</f>
        <v>6.234760561764683E-2</v>
      </c>
      <c r="I30" s="252">
        <f>Geometry_20Oct2018!O30</f>
        <v>29.042000000000002</v>
      </c>
      <c r="J30" s="252">
        <f>Geometry_20Oct2018!P30</f>
        <v>149.102</v>
      </c>
      <c r="K30" s="253">
        <f>Geometry_20Oct2018!K30</f>
        <v>31.111800848588356</v>
      </c>
      <c r="L30" s="115" t="s">
        <v>181</v>
      </c>
      <c r="M30" s="43">
        <f>IF(L30="MLG",GS_VISIBILITY!C31,GS_VISIBILITY!H31)</f>
        <v>0.3836458333333333</v>
      </c>
      <c r="N30" s="43">
        <f>IF(L30="MLG",GS_VISIBILITY!D31,GS_VISIBILITY!I31)</f>
        <v>0.83456018518518515</v>
      </c>
      <c r="O30" s="127">
        <f>IF(L30="MLG",GS_VISIBILITY!G31,GS_VISIBILITY!L31)</f>
        <v>9.8219444444444441</v>
      </c>
      <c r="P30" s="126">
        <v>2.0390000000000001</v>
      </c>
      <c r="Q30" s="36">
        <v>348.12037500000002</v>
      </c>
      <c r="R30" s="37">
        <v>348.12037500000002</v>
      </c>
      <c r="S30" s="84">
        <f t="shared" si="7"/>
        <v>348.12037500000002</v>
      </c>
      <c r="T30" s="136" t="s">
        <v>37</v>
      </c>
      <c r="U30" s="166" t="s">
        <v>241</v>
      </c>
      <c r="V30" s="167" t="s">
        <v>72</v>
      </c>
      <c r="W30" s="168">
        <v>5</v>
      </c>
      <c r="X30" s="167"/>
      <c r="Y30" s="131" t="s">
        <v>439</v>
      </c>
      <c r="Z30" s="131" t="s">
        <v>440</v>
      </c>
      <c r="AA30" s="131" t="s">
        <v>440</v>
      </c>
      <c r="AB30" s="131" t="s">
        <v>439</v>
      </c>
      <c r="AC30" s="100" t="s">
        <v>440</v>
      </c>
      <c r="AD30" s="100" t="s">
        <v>440</v>
      </c>
      <c r="AE30" s="100" t="s">
        <v>440</v>
      </c>
      <c r="AF30" s="65" t="s">
        <v>535</v>
      </c>
      <c r="AG30" s="297" t="s">
        <v>513</v>
      </c>
      <c r="AH30" s="299"/>
      <c r="AI30" s="82"/>
      <c r="AJ30" s="65"/>
      <c r="AK30" s="82" t="s">
        <v>191</v>
      </c>
      <c r="AL30" s="67" t="s">
        <v>11</v>
      </c>
      <c r="AM30" s="72"/>
      <c r="AN30" s="145"/>
      <c r="AO30" s="189"/>
      <c r="AP30" s="167"/>
      <c r="AQ30" s="168"/>
      <c r="AR30" s="167"/>
      <c r="AS30" s="82" t="s">
        <v>195</v>
      </c>
      <c r="AT30" s="72"/>
      <c r="AU30" s="105"/>
      <c r="AV30" s="101"/>
      <c r="AW30" s="101"/>
      <c r="AX30" s="101"/>
      <c r="AY30" s="121"/>
      <c r="AZ30" s="119">
        <f t="shared" si="8"/>
        <v>0.23164227604866028</v>
      </c>
      <c r="BA30" s="102">
        <f t="shared" si="0"/>
        <v>0.5405724048614502</v>
      </c>
      <c r="BB30" s="102">
        <f t="shared" si="1"/>
        <v>10.75286865234375</v>
      </c>
      <c r="BC30" s="102">
        <f t="shared" si="2"/>
        <v>9.9806539714336395</v>
      </c>
      <c r="BD30" s="67">
        <f t="shared" si="3"/>
        <v>0</v>
      </c>
      <c r="BE30" s="67">
        <v>0</v>
      </c>
      <c r="BF30" s="106">
        <f t="shared" si="4"/>
        <v>0</v>
      </c>
      <c r="BG30" s="6" t="s">
        <v>450</v>
      </c>
    </row>
    <row r="31" spans="1:59" ht="50" x14ac:dyDescent="0.25">
      <c r="A31" s="44">
        <f>GS_VISIBILITY!A32</f>
        <v>43422</v>
      </c>
      <c r="B31" s="40">
        <v>6080.518</v>
      </c>
      <c r="C31" s="40" t="str">
        <f t="shared" si="9"/>
        <v>Sun</v>
      </c>
      <c r="D31" s="41">
        <f>GS_VISIBILITY!B32</f>
        <v>322</v>
      </c>
      <c r="E31" s="247">
        <f t="shared" si="5"/>
        <v>30</v>
      </c>
      <c r="F31" s="49">
        <f t="shared" si="6"/>
        <v>27</v>
      </c>
      <c r="G31" s="50">
        <f>Geometry_20Oct2018!R31</f>
        <v>0.93155833912608521</v>
      </c>
      <c r="H31" s="251">
        <f>Geometry_20Oct2018!J31</f>
        <v>6.480565532116199E-2</v>
      </c>
      <c r="I31" s="252">
        <f>Geometry_20Oct2018!O31</f>
        <v>29.841999999999999</v>
      </c>
      <c r="J31" s="252">
        <f>Geometry_20Oct2018!P31</f>
        <v>148.17699999999999</v>
      </c>
      <c r="K31" s="253">
        <f>Geometry_20Oct2018!K31</f>
        <v>32.338381277685862</v>
      </c>
      <c r="L31" s="115" t="s">
        <v>181</v>
      </c>
      <c r="M31" s="43">
        <f>IF(L31="MLG",GS_VISIBILITY!C32,GS_VISIBILITY!H32)</f>
        <v>0.38113425925925926</v>
      </c>
      <c r="N31" s="43">
        <f>IF(L31="MLG",GS_VISIBILITY!D32,GS_VISIBILITY!I32)</f>
        <v>0.83248842592592587</v>
      </c>
      <c r="O31" s="127">
        <f>IF(L31="MLG",GS_VISIBILITY!G32,GS_VISIBILITY!L32)</f>
        <v>9.8324999999999996</v>
      </c>
      <c r="P31" s="126">
        <v>2.0390000000000001</v>
      </c>
      <c r="Q31" s="36">
        <v>348.12037500000002</v>
      </c>
      <c r="R31" s="37">
        <v>348.12037500000002</v>
      </c>
      <c r="S31" s="84">
        <f t="shared" si="7"/>
        <v>348.12037500000002</v>
      </c>
      <c r="T31" s="136" t="s">
        <v>37</v>
      </c>
      <c r="U31" s="166" t="s">
        <v>241</v>
      </c>
      <c r="V31" s="167" t="s">
        <v>91</v>
      </c>
      <c r="W31" s="168" t="s">
        <v>92</v>
      </c>
      <c r="X31" s="167"/>
      <c r="Y31" s="131" t="s">
        <v>439</v>
      </c>
      <c r="Z31" s="131" t="s">
        <v>440</v>
      </c>
      <c r="AA31" s="131" t="s">
        <v>440</v>
      </c>
      <c r="AB31" s="131" t="s">
        <v>439</v>
      </c>
      <c r="AC31" s="100" t="s">
        <v>440</v>
      </c>
      <c r="AD31" s="100" t="s">
        <v>440</v>
      </c>
      <c r="AE31" s="100" t="s">
        <v>440</v>
      </c>
      <c r="AF31" s="167" t="s">
        <v>536</v>
      </c>
      <c r="AG31" s="297" t="s">
        <v>514</v>
      </c>
      <c r="AH31" s="299"/>
      <c r="AI31" s="82"/>
      <c r="AJ31" s="65"/>
      <c r="AK31" s="82" t="s">
        <v>83</v>
      </c>
      <c r="AL31" s="67" t="s">
        <v>11</v>
      </c>
      <c r="AM31" s="72" t="s">
        <v>1</v>
      </c>
      <c r="AN31" s="145"/>
      <c r="AO31" s="189"/>
      <c r="AP31" s="167"/>
      <c r="AQ31" s="168"/>
      <c r="AR31" s="167"/>
      <c r="AS31" s="82" t="s">
        <v>195</v>
      </c>
      <c r="AT31" s="72"/>
      <c r="AU31" s="105"/>
      <c r="AV31" s="101"/>
      <c r="AW31" s="101"/>
      <c r="AX31" s="101"/>
      <c r="AY31" s="121"/>
      <c r="AZ31" s="119">
        <f t="shared" si="8"/>
        <v>0.23164227604866028</v>
      </c>
      <c r="BA31" s="102">
        <f t="shared" si="0"/>
        <v>0.5405724048614502</v>
      </c>
      <c r="BB31" s="102">
        <f t="shared" si="1"/>
        <v>10.75286865234375</v>
      </c>
      <c r="BC31" s="102">
        <f t="shared" si="2"/>
        <v>9.9806539714336395</v>
      </c>
      <c r="BD31" s="67">
        <f t="shared" si="3"/>
        <v>0</v>
      </c>
      <c r="BE31" s="67">
        <v>8</v>
      </c>
      <c r="BF31" s="106">
        <f t="shared" si="4"/>
        <v>8</v>
      </c>
      <c r="BG31" s="6" t="s">
        <v>450</v>
      </c>
    </row>
    <row r="32" spans="1:59" ht="50" x14ac:dyDescent="0.25">
      <c r="A32" s="44">
        <f>GS_VISIBILITY!A33</f>
        <v>43423</v>
      </c>
      <c r="B32" s="40">
        <v>6081.518</v>
      </c>
      <c r="C32" s="40" t="str">
        <f t="shared" si="9"/>
        <v>Mon</v>
      </c>
      <c r="D32" s="41">
        <f>GS_VISIBILITY!B33</f>
        <v>323</v>
      </c>
      <c r="E32" s="247">
        <f t="shared" si="5"/>
        <v>31</v>
      </c>
      <c r="F32" s="49">
        <f t="shared" si="6"/>
        <v>28</v>
      </c>
      <c r="G32" s="50">
        <f>Geometry_20Oct2018!R32</f>
        <v>0.93060271674322637</v>
      </c>
      <c r="H32" s="251">
        <f>Geometry_20Oct2018!J32</f>
        <v>6.7291766921547744E-2</v>
      </c>
      <c r="I32" s="252">
        <f>Geometry_20Oct2018!O32</f>
        <v>30.634</v>
      </c>
      <c r="J32" s="252">
        <f>Geometry_20Oct2018!P32</f>
        <v>147.256</v>
      </c>
      <c r="K32" s="253">
        <f>Geometry_20Oct2018!K32</f>
        <v>33.578964748892567</v>
      </c>
      <c r="L32" s="115" t="s">
        <v>181</v>
      </c>
      <c r="M32" s="43">
        <f>IF(L32="MLG",GS_VISIBILITY!C33,GS_VISIBILITY!H33)</f>
        <v>0.37865740740740739</v>
      </c>
      <c r="N32" s="43">
        <f>IF(L32="MLG",GS_VISIBILITY!D33,GS_VISIBILITY!I33)</f>
        <v>0.83045138888888881</v>
      </c>
      <c r="O32" s="127">
        <f>IF(L32="MLG",GS_VISIBILITY!G33,GS_VISIBILITY!L33)</f>
        <v>9.843055555555555</v>
      </c>
      <c r="P32" s="126">
        <v>2.0390000000000001</v>
      </c>
      <c r="Q32" s="36">
        <v>348.12037500000002</v>
      </c>
      <c r="R32" s="37">
        <v>348.12037500000002</v>
      </c>
      <c r="S32" s="84">
        <f t="shared" si="7"/>
        <v>348.12037500000002</v>
      </c>
      <c r="T32" s="136" t="s">
        <v>37</v>
      </c>
      <c r="U32" s="166" t="s">
        <v>241</v>
      </c>
      <c r="V32" s="167" t="s">
        <v>73</v>
      </c>
      <c r="W32" s="168">
        <v>9</v>
      </c>
      <c r="X32" s="167"/>
      <c r="Y32" s="131" t="s">
        <v>439</v>
      </c>
      <c r="Z32" s="131" t="s">
        <v>440</v>
      </c>
      <c r="AA32" s="131" t="s">
        <v>441</v>
      </c>
      <c r="AB32" s="131"/>
      <c r="AC32" s="131"/>
      <c r="AD32" s="131" t="s">
        <v>439</v>
      </c>
      <c r="AE32" s="131"/>
      <c r="AF32" s="167" t="s">
        <v>536</v>
      </c>
      <c r="AG32" s="297" t="s">
        <v>514</v>
      </c>
      <c r="AH32" s="299"/>
      <c r="AI32" s="82"/>
      <c r="AJ32" s="65"/>
      <c r="AK32" s="82" t="s">
        <v>83</v>
      </c>
      <c r="AL32" s="67" t="s">
        <v>11</v>
      </c>
      <c r="AM32" s="72" t="s">
        <v>1</v>
      </c>
      <c r="AN32" s="145"/>
      <c r="AO32" s="189"/>
      <c r="AP32" s="167"/>
      <c r="AQ32" s="168"/>
      <c r="AR32" s="167"/>
      <c r="AS32" s="82" t="s">
        <v>195</v>
      </c>
      <c r="AT32" s="72"/>
      <c r="AU32" s="105"/>
      <c r="AV32" s="101"/>
      <c r="AW32" s="101"/>
      <c r="AX32" s="101"/>
      <c r="AY32" s="121"/>
      <c r="AZ32" s="119">
        <f t="shared" si="8"/>
        <v>0.23164227604866028</v>
      </c>
      <c r="BA32" s="102">
        <f t="shared" si="0"/>
        <v>0.5405724048614502</v>
      </c>
      <c r="BB32" s="102">
        <f t="shared" si="1"/>
        <v>10.75286865234375</v>
      </c>
      <c r="BC32" s="102">
        <f t="shared" si="2"/>
        <v>9.9806539714336395</v>
      </c>
      <c r="BD32" s="67">
        <f t="shared" si="3"/>
        <v>0</v>
      </c>
      <c r="BE32" s="67" t="e">
        <f>SUM(#REF!+AR40)</f>
        <v>#REF!</v>
      </c>
      <c r="BF32" s="106" t="e">
        <f t="shared" si="4"/>
        <v>#REF!</v>
      </c>
    </row>
    <row r="33" spans="1:59" ht="50" x14ac:dyDescent="0.25">
      <c r="A33" s="44">
        <f>GS_VISIBILITY!A34</f>
        <v>43424</v>
      </c>
      <c r="B33" s="40">
        <v>6082.518</v>
      </c>
      <c r="C33" s="40" t="str">
        <f t="shared" si="9"/>
        <v>Tue</v>
      </c>
      <c r="D33" s="41">
        <f>GS_VISIBILITY!B34</f>
        <v>324</v>
      </c>
      <c r="E33" s="247">
        <f t="shared" si="5"/>
        <v>32</v>
      </c>
      <c r="F33" s="49">
        <f t="shared" si="6"/>
        <v>29</v>
      </c>
      <c r="G33" s="50">
        <f>Geometry_20Oct2018!R33</f>
        <v>0.92998959505238943</v>
      </c>
      <c r="H33" s="251">
        <f>Geometry_20Oct2018!J33</f>
        <v>6.9806354863207618E-2</v>
      </c>
      <c r="I33" s="252">
        <f>Geometry_20Oct2018!O33</f>
        <v>31.416</v>
      </c>
      <c r="J33" s="252">
        <f>Geometry_20Oct2018!P33</f>
        <v>146.339</v>
      </c>
      <c r="K33" s="253">
        <f>Geometry_20Oct2018!K33</f>
        <v>34.833758072263436</v>
      </c>
      <c r="L33" s="115" t="s">
        <v>181</v>
      </c>
      <c r="M33" s="43">
        <f>IF(L33="MLG",GS_VISIBILITY!C34,GS_VISIBILITY!H34)</f>
        <v>0.37618055555555557</v>
      </c>
      <c r="N33" s="43">
        <f>IF(L33="MLG",GS_VISIBILITY!D34,GS_VISIBILITY!I34)</f>
        <v>0.82846064814814813</v>
      </c>
      <c r="O33" s="127">
        <f>IF(L33="MLG",GS_VISIBILITY!G34,GS_VISIBILITY!L34)</f>
        <v>9.8547222222222217</v>
      </c>
      <c r="P33" s="126">
        <v>2.0390000000000001</v>
      </c>
      <c r="Q33" s="36">
        <v>261.09026562499997</v>
      </c>
      <c r="R33" s="37">
        <v>348.12037500000002</v>
      </c>
      <c r="S33" s="84">
        <f t="shared" si="7"/>
        <v>348.12037500000002</v>
      </c>
      <c r="T33" s="136" t="s">
        <v>37</v>
      </c>
      <c r="U33" s="166" t="s">
        <v>241</v>
      </c>
      <c r="V33" s="167" t="s">
        <v>73</v>
      </c>
      <c r="W33" s="168">
        <v>9</v>
      </c>
      <c r="X33" s="167"/>
      <c r="Y33" s="131" t="s">
        <v>440</v>
      </c>
      <c r="Z33" s="131" t="s">
        <v>439</v>
      </c>
      <c r="AA33" s="131" t="s">
        <v>441</v>
      </c>
      <c r="AB33" s="131"/>
      <c r="AC33" s="131"/>
      <c r="AD33" s="131" t="s">
        <v>439</v>
      </c>
      <c r="AE33" s="131"/>
      <c r="AF33" s="167" t="s">
        <v>536</v>
      </c>
      <c r="AG33" s="297" t="s">
        <v>514</v>
      </c>
      <c r="AH33" s="299"/>
      <c r="AI33" s="82"/>
      <c r="AJ33" s="65"/>
      <c r="AK33" s="82" t="s">
        <v>83</v>
      </c>
      <c r="AL33" s="67" t="s">
        <v>11</v>
      </c>
      <c r="AM33" s="72" t="s">
        <v>1</v>
      </c>
      <c r="AN33" s="145"/>
      <c r="AO33" s="189"/>
      <c r="AP33" s="167"/>
      <c r="AQ33" s="168"/>
      <c r="AR33" s="167"/>
      <c r="AS33" s="82" t="s">
        <v>195</v>
      </c>
      <c r="AT33" s="72"/>
      <c r="AU33" s="105"/>
      <c r="AV33" s="101"/>
      <c r="AW33" s="101"/>
      <c r="AX33" s="101"/>
      <c r="AY33" s="121"/>
      <c r="AZ33" s="119">
        <f t="shared" si="8"/>
        <v>0.23164227604866028</v>
      </c>
      <c r="BA33" s="102">
        <f t="shared" si="0"/>
        <v>0.5405724048614502</v>
      </c>
      <c r="BB33" s="102">
        <f t="shared" si="1"/>
        <v>10.75286865234375</v>
      </c>
      <c r="BC33" s="102">
        <f t="shared" si="2"/>
        <v>9.9806539714336395</v>
      </c>
      <c r="BD33" s="67">
        <f t="shared" si="3"/>
        <v>0</v>
      </c>
      <c r="BE33" s="67">
        <v>0.06</v>
      </c>
      <c r="BF33" s="106">
        <f t="shared" si="4"/>
        <v>0.06</v>
      </c>
    </row>
    <row r="34" spans="1:59" ht="50" x14ac:dyDescent="0.25">
      <c r="A34" s="44">
        <f>GS_VISIBILITY!A35</f>
        <v>43425</v>
      </c>
      <c r="B34" s="40">
        <v>6083.518</v>
      </c>
      <c r="C34" s="40" t="str">
        <f t="shared" si="9"/>
        <v>Wed</v>
      </c>
      <c r="D34" s="41">
        <f>GS_VISIBILITY!B35</f>
        <v>325</v>
      </c>
      <c r="E34" s="247">
        <f t="shared" si="5"/>
        <v>33</v>
      </c>
      <c r="F34" s="49">
        <f t="shared" si="6"/>
        <v>30</v>
      </c>
      <c r="G34" s="50">
        <f>Geometry_20Oct2018!R34</f>
        <v>0.92971965166348958</v>
      </c>
      <c r="H34" s="251">
        <f>Geometry_20Oct2018!J34</f>
        <v>7.2349880382655177E-2</v>
      </c>
      <c r="I34" s="252">
        <f>Geometry_20Oct2018!O34</f>
        <v>32.19</v>
      </c>
      <c r="J34" s="252">
        <f>Geometry_20Oct2018!P34</f>
        <v>145.428</v>
      </c>
      <c r="K34" s="253">
        <f>Geometry_20Oct2018!K34</f>
        <v>36.102991407375782</v>
      </c>
      <c r="L34" s="115" t="s">
        <v>181</v>
      </c>
      <c r="M34" s="43">
        <f>IF(L34="MLG",GS_VISIBILITY!C35,GS_VISIBILITY!H35)</f>
        <v>0.37372685185185189</v>
      </c>
      <c r="N34" s="43">
        <f>IF(L34="MLG",GS_VISIBILITY!D35,GS_VISIBILITY!I35)</f>
        <v>0.82648148148148148</v>
      </c>
      <c r="O34" s="127">
        <f>IF(L34="MLG",GS_VISIBILITY!G35,GS_VISIBILITY!L35)</f>
        <v>9.8661111111111115</v>
      </c>
      <c r="P34" s="126">
        <v>2.0390000000000001</v>
      </c>
      <c r="Q34" s="36">
        <v>261.09026562499997</v>
      </c>
      <c r="R34" s="37">
        <v>348.12037500000002</v>
      </c>
      <c r="S34" s="84">
        <f t="shared" si="7"/>
        <v>348.12037500000002</v>
      </c>
      <c r="T34" s="136" t="s">
        <v>37</v>
      </c>
      <c r="U34" s="166" t="s">
        <v>241</v>
      </c>
      <c r="V34" s="167" t="s">
        <v>73</v>
      </c>
      <c r="W34" s="168">
        <v>9</v>
      </c>
      <c r="X34" s="167"/>
      <c r="Y34" s="131" t="s">
        <v>440</v>
      </c>
      <c r="Z34" s="131" t="s">
        <v>439</v>
      </c>
      <c r="AA34" s="131" t="s">
        <v>441</v>
      </c>
      <c r="AB34" s="131"/>
      <c r="AC34" s="131"/>
      <c r="AD34" s="131" t="s">
        <v>439</v>
      </c>
      <c r="AE34" s="131"/>
      <c r="AF34" s="167" t="s">
        <v>536</v>
      </c>
      <c r="AG34" s="297" t="s">
        <v>514</v>
      </c>
      <c r="AH34" s="299"/>
      <c r="AI34" s="82"/>
      <c r="AJ34" s="65"/>
      <c r="AK34" s="82" t="s">
        <v>83</v>
      </c>
      <c r="AL34" s="67" t="s">
        <v>11</v>
      </c>
      <c r="AM34" s="72" t="s">
        <v>1</v>
      </c>
      <c r="AN34" s="145"/>
      <c r="AO34" s="189"/>
      <c r="AP34" s="167"/>
      <c r="AQ34" s="168"/>
      <c r="AR34" s="167"/>
      <c r="AS34" s="82" t="s">
        <v>195</v>
      </c>
      <c r="AT34" s="72"/>
      <c r="AU34" s="105"/>
      <c r="AV34" s="101"/>
      <c r="AW34" s="101"/>
      <c r="AX34" s="101"/>
      <c r="AY34" s="121"/>
      <c r="AZ34" s="119">
        <f t="shared" si="8"/>
        <v>0.23164227604866028</v>
      </c>
      <c r="BA34" s="102">
        <f t="shared" si="0"/>
        <v>0.5405724048614502</v>
      </c>
      <c r="BB34" s="102">
        <f t="shared" si="1"/>
        <v>10.75286865234375</v>
      </c>
      <c r="BC34" s="102">
        <f t="shared" si="2"/>
        <v>9.9806539714336395</v>
      </c>
      <c r="BD34" s="67">
        <f t="shared" si="3"/>
        <v>0</v>
      </c>
      <c r="BE34" s="67" t="e">
        <f>SUM(#REF!+AR42)</f>
        <v>#REF!</v>
      </c>
      <c r="BF34" s="106" t="e">
        <f t="shared" si="4"/>
        <v>#REF!</v>
      </c>
    </row>
    <row r="35" spans="1:59" ht="50" x14ac:dyDescent="0.25">
      <c r="A35" s="44">
        <f>GS_VISIBILITY!A36</f>
        <v>43426</v>
      </c>
      <c r="B35" s="40">
        <v>6084.518</v>
      </c>
      <c r="C35" s="40" t="str">
        <f t="shared" si="9"/>
        <v>Thu</v>
      </c>
      <c r="D35" s="41">
        <f>GS_VISIBILITY!B36</f>
        <v>326</v>
      </c>
      <c r="E35" s="247">
        <f t="shared" si="5"/>
        <v>34</v>
      </c>
      <c r="F35" s="49">
        <f t="shared" si="6"/>
        <v>31</v>
      </c>
      <c r="G35" s="50">
        <f>Geometry_20Oct2018!R35</f>
        <v>0.92661724372145127</v>
      </c>
      <c r="H35" s="251">
        <f>Geometry_20Oct2018!J35</f>
        <v>7.4922537332917913E-2</v>
      </c>
      <c r="I35" s="252">
        <f>Geometry_20Oct2018!O35</f>
        <v>32.954000000000001</v>
      </c>
      <c r="J35" s="252">
        <f>Geometry_20Oct2018!P35</f>
        <v>144.523</v>
      </c>
      <c r="K35" s="253">
        <f>Geometry_20Oct2018!K35</f>
        <v>37.386761487964989</v>
      </c>
      <c r="L35" s="115" t="s">
        <v>181</v>
      </c>
      <c r="M35" s="43">
        <f>IF(L35="MLG",GS_VISIBILITY!C36,GS_VISIBILITY!H36)</f>
        <v>0.3712847222222222</v>
      </c>
      <c r="N35" s="43">
        <f>IF(L35="MLG",GS_VISIBILITY!D36,GS_VISIBILITY!I36)</f>
        <v>0.82454861111111111</v>
      </c>
      <c r="O35" s="127">
        <f>IF(L35="MLG",GS_VISIBILITY!G36,GS_VISIBILITY!L36)</f>
        <v>9.8783333333333339</v>
      </c>
      <c r="P35" s="126">
        <v>2.0390000000000001</v>
      </c>
      <c r="Q35" s="36">
        <v>261.09026562499997</v>
      </c>
      <c r="R35" s="37">
        <v>348.12037500000002</v>
      </c>
      <c r="S35" s="84">
        <f t="shared" si="7"/>
        <v>348.12037500000002</v>
      </c>
      <c r="T35" s="136" t="s">
        <v>37</v>
      </c>
      <c r="U35" s="166" t="s">
        <v>241</v>
      </c>
      <c r="V35" s="167" t="s">
        <v>74</v>
      </c>
      <c r="W35" s="168">
        <v>9</v>
      </c>
      <c r="X35" s="167"/>
      <c r="Y35" s="131" t="s">
        <v>439</v>
      </c>
      <c r="Z35" s="131" t="s">
        <v>441</v>
      </c>
      <c r="AA35" s="131" t="s">
        <v>441</v>
      </c>
      <c r="AB35" s="131" t="s">
        <v>439</v>
      </c>
      <c r="AC35" s="131"/>
      <c r="AD35" s="131"/>
      <c r="AE35" s="131"/>
      <c r="AF35" s="167" t="s">
        <v>536</v>
      </c>
      <c r="AG35" s="297" t="s">
        <v>514</v>
      </c>
      <c r="AH35" s="299"/>
      <c r="AI35" s="82" t="s">
        <v>293</v>
      </c>
      <c r="AJ35" s="65"/>
      <c r="AK35" s="82" t="s">
        <v>83</v>
      </c>
      <c r="AL35" s="67" t="s">
        <v>11</v>
      </c>
      <c r="AM35" s="72" t="s">
        <v>1</v>
      </c>
      <c r="AN35" s="145"/>
      <c r="AO35" s="189"/>
      <c r="AP35" s="167"/>
      <c r="AQ35" s="168"/>
      <c r="AR35" s="167"/>
      <c r="AS35" s="82" t="s">
        <v>195</v>
      </c>
      <c r="AT35" s="72"/>
      <c r="AU35" s="105"/>
      <c r="AV35" s="101"/>
      <c r="AW35" s="101"/>
      <c r="AX35" s="101"/>
      <c r="AY35" s="121"/>
      <c r="AZ35" s="119">
        <f t="shared" si="8"/>
        <v>0.23164227604866028</v>
      </c>
      <c r="BA35" s="102">
        <f t="shared" si="0"/>
        <v>0.5405724048614502</v>
      </c>
      <c r="BB35" s="102">
        <f t="shared" si="1"/>
        <v>10.75286865234375</v>
      </c>
      <c r="BC35" s="102">
        <f t="shared" si="2"/>
        <v>9.9806539714336395</v>
      </c>
      <c r="BD35" s="67">
        <f t="shared" si="3"/>
        <v>0</v>
      </c>
      <c r="BE35" s="67" t="e">
        <f>SUM(#REF!+AR43)</f>
        <v>#REF!</v>
      </c>
      <c r="BF35" s="106" t="e">
        <f t="shared" si="4"/>
        <v>#REF!</v>
      </c>
    </row>
    <row r="36" spans="1:59" ht="50" x14ac:dyDescent="0.25">
      <c r="A36" s="44">
        <f>GS_VISIBILITY!A37</f>
        <v>43427</v>
      </c>
      <c r="B36" s="40">
        <v>6085.518</v>
      </c>
      <c r="C36" s="40" t="str">
        <f t="shared" si="9"/>
        <v>Fri</v>
      </c>
      <c r="D36" s="41">
        <f>GS_VISIBILITY!B37</f>
        <v>327</v>
      </c>
      <c r="E36" s="247">
        <f t="shared" si="5"/>
        <v>35</v>
      </c>
      <c r="F36" s="49">
        <f t="shared" si="6"/>
        <v>32</v>
      </c>
      <c r="G36" s="50">
        <f>Geometry_20Oct2018!R36</f>
        <v>0.92386152827577028</v>
      </c>
      <c r="H36" s="251">
        <f>Geometry_20Oct2018!J36</f>
        <v>7.75245128824361E-2</v>
      </c>
      <c r="I36" s="252">
        <f>Geometry_20Oct2018!O36</f>
        <v>33.707999999999998</v>
      </c>
      <c r="J36" s="252">
        <f>Geometry_20Oct2018!P36</f>
        <v>143.62299999999999</v>
      </c>
      <c r="K36" s="253">
        <f>Geometry_20Oct2018!K36</f>
        <v>38.685161712120404</v>
      </c>
      <c r="L36" s="115" t="s">
        <v>181</v>
      </c>
      <c r="M36" s="43">
        <f>IF(L36="MLG",GS_VISIBILITY!C37,GS_VISIBILITY!H37)</f>
        <v>0.36887731481481478</v>
      </c>
      <c r="N36" s="43">
        <f>IF(L36="MLG",GS_VISIBILITY!D37,GS_VISIBILITY!I37)</f>
        <v>0.82266203703703711</v>
      </c>
      <c r="O36" s="127">
        <f>IF(L36="MLG",GS_VISIBILITY!G37,GS_VISIBILITY!L37)</f>
        <v>9.8908333333333331</v>
      </c>
      <c r="P36" s="126">
        <v>2.0390000000000001</v>
      </c>
      <c r="Q36" s="36">
        <v>261.09026562499997</v>
      </c>
      <c r="R36" s="37">
        <v>348.12037500000002</v>
      </c>
      <c r="S36" s="84">
        <f t="shared" si="7"/>
        <v>348.12037500000002</v>
      </c>
      <c r="T36" s="136" t="s">
        <v>37</v>
      </c>
      <c r="U36" s="166" t="s">
        <v>400</v>
      </c>
      <c r="V36" s="167" t="s">
        <v>399</v>
      </c>
      <c r="W36" s="168" t="s">
        <v>401</v>
      </c>
      <c r="X36" s="167"/>
      <c r="Y36" s="131" t="s">
        <v>439</v>
      </c>
      <c r="Z36" s="131" t="s">
        <v>443</v>
      </c>
      <c r="AA36" s="131" t="s">
        <v>443</v>
      </c>
      <c r="AB36" s="131" t="s">
        <v>439</v>
      </c>
      <c r="AC36" s="131"/>
      <c r="AD36" s="131" t="s">
        <v>443</v>
      </c>
      <c r="AE36" s="131"/>
      <c r="AF36" s="167" t="s">
        <v>536</v>
      </c>
      <c r="AG36" s="297" t="s">
        <v>514</v>
      </c>
      <c r="AH36" s="299"/>
      <c r="AI36" s="82"/>
      <c r="AJ36" s="65"/>
      <c r="AK36" s="81" t="s">
        <v>190</v>
      </c>
      <c r="AL36" s="67" t="s">
        <v>11</v>
      </c>
      <c r="AM36" s="72" t="s">
        <v>89</v>
      </c>
      <c r="AN36" s="145" t="s">
        <v>35</v>
      </c>
      <c r="AO36" s="189" t="s">
        <v>299</v>
      </c>
      <c r="AP36" s="167" t="s">
        <v>256</v>
      </c>
      <c r="AQ36" s="168">
        <v>13</v>
      </c>
      <c r="AR36" s="167"/>
      <c r="AS36" s="82" t="s">
        <v>83</v>
      </c>
      <c r="AT36" s="72" t="s">
        <v>1</v>
      </c>
      <c r="AU36" s="105"/>
      <c r="AV36" s="101"/>
      <c r="AW36" s="101"/>
      <c r="AX36" s="101"/>
      <c r="AY36" s="121"/>
      <c r="AZ36" s="119">
        <f t="shared" si="8"/>
        <v>0.23164227604866028</v>
      </c>
      <c r="BA36" s="102">
        <f t="shared" si="0"/>
        <v>0.5405724048614502</v>
      </c>
      <c r="BB36" s="102">
        <f t="shared" si="1"/>
        <v>10.75286865234375</v>
      </c>
      <c r="BC36" s="102">
        <f t="shared" si="2"/>
        <v>9.9806539714336395</v>
      </c>
      <c r="BD36" s="67">
        <f t="shared" si="3"/>
        <v>0</v>
      </c>
      <c r="BE36" s="67" t="e">
        <f>SUM(#REF!+#REF!)</f>
        <v>#REF!</v>
      </c>
      <c r="BF36" s="106" t="e">
        <f t="shared" si="4"/>
        <v>#REF!</v>
      </c>
    </row>
    <row r="37" spans="1:59" ht="112.5" x14ac:dyDescent="0.25">
      <c r="A37" s="44">
        <f>GS_VISIBILITY!A38</f>
        <v>43428</v>
      </c>
      <c r="B37" s="40">
        <v>6086.518</v>
      </c>
      <c r="C37" s="40" t="str">
        <f t="shared" si="9"/>
        <v>Sat</v>
      </c>
      <c r="D37" s="41">
        <f>GS_VISIBILITY!B38</f>
        <v>328</v>
      </c>
      <c r="E37" s="247">
        <f t="shared" si="5"/>
        <v>36</v>
      </c>
      <c r="F37" s="49">
        <f t="shared" si="6"/>
        <v>33</v>
      </c>
      <c r="G37" s="50">
        <f>Geometry_20Oct2018!R37</f>
        <v>0.92145561579185575</v>
      </c>
      <c r="H37" s="251">
        <f>Geometry_20Oct2018!J37</f>
        <v>8.0155700077815278E-2</v>
      </c>
      <c r="I37" s="252">
        <f>Geometry_20Oct2018!O37</f>
        <v>34.451999999999998</v>
      </c>
      <c r="J37" s="252">
        <f>Geometry_20Oct2018!P37</f>
        <v>142.72999999999999</v>
      </c>
      <c r="K37" s="253">
        <f>Geometry_20Oct2018!K37</f>
        <v>39.998138709505255</v>
      </c>
      <c r="L37" s="115" t="s">
        <v>181</v>
      </c>
      <c r="M37" s="43">
        <f>IF(L37="MLG",GS_VISIBILITY!C38,GS_VISIBILITY!H38)</f>
        <v>0.36648148148148146</v>
      </c>
      <c r="N37" s="43">
        <f>IF(L37="MLG",GS_VISIBILITY!D38,GS_VISIBILITY!I38)</f>
        <v>0.82081018518518523</v>
      </c>
      <c r="O37" s="127">
        <f>IF(L37="MLG",GS_VISIBILITY!G38,GS_VISIBILITY!L38)</f>
        <v>9.9038888888888881</v>
      </c>
      <c r="P37" s="126">
        <v>2.0390000000000001</v>
      </c>
      <c r="Q37" s="36">
        <v>208.87221875</v>
      </c>
      <c r="R37" s="37">
        <v>348.12037500000002</v>
      </c>
      <c r="S37" s="84">
        <f t="shared" si="7"/>
        <v>348.12037500000002</v>
      </c>
      <c r="T37" s="139" t="s">
        <v>41</v>
      </c>
      <c r="U37" s="176" t="s">
        <v>409</v>
      </c>
      <c r="V37" s="177" t="s">
        <v>475</v>
      </c>
      <c r="W37" s="178" t="s">
        <v>412</v>
      </c>
      <c r="X37" s="178">
        <v>0.25</v>
      </c>
      <c r="Y37" s="100" t="s">
        <v>440</v>
      </c>
      <c r="Z37" s="100" t="s">
        <v>439</v>
      </c>
      <c r="AA37" s="100" t="s">
        <v>439</v>
      </c>
      <c r="AB37" s="100" t="s">
        <v>440</v>
      </c>
      <c r="AC37" s="100" t="s">
        <v>440</v>
      </c>
      <c r="AD37" s="100" t="s">
        <v>440</v>
      </c>
      <c r="AE37" s="100" t="s">
        <v>440</v>
      </c>
      <c r="AF37" s="66" t="s">
        <v>532</v>
      </c>
      <c r="AG37" s="297" t="s">
        <v>489</v>
      </c>
      <c r="AH37" s="299"/>
      <c r="AI37" s="82"/>
      <c r="AJ37" s="112" t="s">
        <v>460</v>
      </c>
      <c r="AK37" s="81" t="s">
        <v>190</v>
      </c>
      <c r="AL37" s="100" t="s">
        <v>11</v>
      </c>
      <c r="AM37" s="113"/>
      <c r="AN37" s="239" t="s">
        <v>41</v>
      </c>
      <c r="AO37" s="189" t="s">
        <v>300</v>
      </c>
      <c r="AP37" s="179" t="s">
        <v>267</v>
      </c>
      <c r="AQ37" s="178">
        <v>7.9</v>
      </c>
      <c r="AR37" s="178">
        <v>0.42</v>
      </c>
      <c r="AS37" s="82" t="s">
        <v>194</v>
      </c>
      <c r="AT37" s="72"/>
      <c r="AU37" s="105"/>
      <c r="AV37" s="102"/>
      <c r="AW37" s="101"/>
      <c r="AX37" s="102"/>
      <c r="AY37" s="106"/>
      <c r="AZ37" s="119">
        <f t="shared" si="8"/>
        <v>0.23164227604866028</v>
      </c>
      <c r="BA37" s="102">
        <f t="shared" si="0"/>
        <v>0.5405724048614502</v>
      </c>
      <c r="BB37" s="102">
        <f t="shared" si="1"/>
        <v>10.75286865234375</v>
      </c>
      <c r="BC37" s="102">
        <f t="shared" si="2"/>
        <v>9.9806539714336395</v>
      </c>
      <c r="BD37" s="67">
        <f t="shared" si="3"/>
        <v>0</v>
      </c>
      <c r="BE37" s="67">
        <v>0.08</v>
      </c>
      <c r="BF37" s="106">
        <f t="shared" si="4"/>
        <v>0.08</v>
      </c>
      <c r="BG37" s="6" t="s">
        <v>448</v>
      </c>
    </row>
    <row r="38" spans="1:59" ht="132.75" customHeight="1" x14ac:dyDescent="0.25">
      <c r="A38" s="44">
        <f>GS_VISIBILITY!A39</f>
        <v>43429</v>
      </c>
      <c r="B38" s="40">
        <v>6087.518</v>
      </c>
      <c r="C38" s="40" t="str">
        <f t="shared" si="9"/>
        <v>Sun</v>
      </c>
      <c r="D38" s="41">
        <f>GS_VISIBILITY!B39</f>
        <v>329</v>
      </c>
      <c r="E38" s="247">
        <f t="shared" si="5"/>
        <v>37</v>
      </c>
      <c r="F38" s="49">
        <f t="shared" si="6"/>
        <v>34</v>
      </c>
      <c r="G38" s="50">
        <f>Geometry_20Oct2018!R38</f>
        <v>0.91940225239837969</v>
      </c>
      <c r="H38" s="251">
        <f>Geometry_20Oct2018!J38</f>
        <v>8.2815951858138087E-2</v>
      </c>
      <c r="I38" s="252">
        <f>Geometry_20Oct2018!O38</f>
        <v>35.185000000000002</v>
      </c>
      <c r="J38" s="252">
        <f>Geometry_20Oct2018!P38</f>
        <v>141.84299999999999</v>
      </c>
      <c r="K38" s="253">
        <f>Geometry_20Oct2018!K38</f>
        <v>41.325619095906497</v>
      </c>
      <c r="L38" s="115" t="s">
        <v>181</v>
      </c>
      <c r="M38" s="43">
        <f>IF(L38="MLG",GS_VISIBILITY!C39,GS_VISIBILITY!H39)</f>
        <v>0.36410879629629633</v>
      </c>
      <c r="N38" s="43">
        <f>IF(L38="MLG",GS_VISIBILITY!D39,GS_VISIBILITY!I39)</f>
        <v>0.81900462962962972</v>
      </c>
      <c r="O38" s="127">
        <f>IF(L38="MLG",GS_VISIBILITY!G39,GS_VISIBILITY!L39)</f>
        <v>9.9175000000000004</v>
      </c>
      <c r="P38" s="126">
        <v>2.0390000000000001</v>
      </c>
      <c r="Q38" s="36">
        <v>208.87221875</v>
      </c>
      <c r="R38" s="37">
        <v>348.12037500000002</v>
      </c>
      <c r="S38" s="84">
        <f t="shared" si="7"/>
        <v>348.12037500000002</v>
      </c>
      <c r="T38" s="138" t="s">
        <v>41</v>
      </c>
      <c r="U38" s="166" t="s">
        <v>384</v>
      </c>
      <c r="V38" s="175" t="s">
        <v>382</v>
      </c>
      <c r="W38" s="168" t="s">
        <v>383</v>
      </c>
      <c r="X38" s="168">
        <v>0.25</v>
      </c>
      <c r="Y38" s="67" t="s">
        <v>440</v>
      </c>
      <c r="Z38" s="100" t="s">
        <v>439</v>
      </c>
      <c r="AA38" s="67" t="s">
        <v>439</v>
      </c>
      <c r="AB38" s="100" t="s">
        <v>440</v>
      </c>
      <c r="AC38" s="100" t="s">
        <v>440</v>
      </c>
      <c r="AD38" s="100" t="s">
        <v>440</v>
      </c>
      <c r="AE38" s="100" t="s">
        <v>440</v>
      </c>
      <c r="AF38" s="66" t="s">
        <v>532</v>
      </c>
      <c r="AG38" s="297" t="s">
        <v>489</v>
      </c>
      <c r="AH38" s="299"/>
      <c r="AI38" s="82"/>
      <c r="AJ38" s="66" t="s">
        <v>461</v>
      </c>
      <c r="AK38" s="82" t="s">
        <v>191</v>
      </c>
      <c r="AL38" s="67" t="s">
        <v>11</v>
      </c>
      <c r="AM38" s="73"/>
      <c r="AN38" s="240" t="s">
        <v>239</v>
      </c>
      <c r="AO38" s="189" t="s">
        <v>325</v>
      </c>
      <c r="AP38" s="167" t="s">
        <v>329</v>
      </c>
      <c r="AQ38" s="168" t="s">
        <v>326</v>
      </c>
      <c r="AR38" s="168">
        <v>0.42</v>
      </c>
      <c r="AS38" s="82" t="s">
        <v>194</v>
      </c>
      <c r="AT38" s="72"/>
      <c r="AU38" s="105"/>
      <c r="AV38" s="102"/>
      <c r="AW38" s="101"/>
      <c r="AX38" s="102"/>
      <c r="AY38" s="106"/>
      <c r="AZ38" s="119">
        <f t="shared" si="8"/>
        <v>0.23164227604866028</v>
      </c>
      <c r="BA38" s="102">
        <f t="shared" si="0"/>
        <v>0.5405724048614502</v>
      </c>
      <c r="BB38" s="102">
        <f t="shared" si="1"/>
        <v>10.75286865234375</v>
      </c>
      <c r="BC38" s="102">
        <f t="shared" si="2"/>
        <v>9.9806539714336395</v>
      </c>
      <c r="BD38" s="67">
        <f t="shared" si="3"/>
        <v>0</v>
      </c>
      <c r="BE38" s="67" t="e">
        <f>SUM(#REF!+#REF!)</f>
        <v>#REF!</v>
      </c>
      <c r="BF38" s="106" t="e">
        <f t="shared" si="4"/>
        <v>#REF!</v>
      </c>
      <c r="BG38" s="6" t="s">
        <v>448</v>
      </c>
    </row>
    <row r="39" spans="1:59" ht="89" x14ac:dyDescent="0.25">
      <c r="A39" s="44">
        <f>GS_VISIBILITY!A40</f>
        <v>43430</v>
      </c>
      <c r="B39" s="40">
        <v>6088.518</v>
      </c>
      <c r="C39" s="40" t="str">
        <f t="shared" si="9"/>
        <v>Mon</v>
      </c>
      <c r="D39" s="41">
        <f>GS_VISIBILITY!B40</f>
        <v>330</v>
      </c>
      <c r="E39" s="247">
        <f t="shared" si="5"/>
        <v>38</v>
      </c>
      <c r="F39" s="49">
        <f t="shared" si="6"/>
        <v>35</v>
      </c>
      <c r="G39" s="50">
        <f>Geometry_20Oct2018!R39</f>
        <v>0.91636224580603987</v>
      </c>
      <c r="H39" s="251">
        <f>Geometry_20Oct2018!J39</f>
        <v>8.5505000839918383E-2</v>
      </c>
      <c r="I39" s="252">
        <f>Geometry_20Oct2018!O39</f>
        <v>35.908000000000001</v>
      </c>
      <c r="J39" s="252">
        <f>Geometry_20Oct2018!P39</f>
        <v>140.964</v>
      </c>
      <c r="K39" s="253">
        <f>Geometry_20Oct2018!K39</f>
        <v>42.667469445482197</v>
      </c>
      <c r="L39" s="115" t="s">
        <v>181</v>
      </c>
      <c r="M39" s="43">
        <f>IF(L39="MLG",GS_VISIBILITY!C40,GS_VISIBILITY!H40)</f>
        <v>0.36175925925925928</v>
      </c>
      <c r="N39" s="43">
        <f>IF(L39="MLG",GS_VISIBILITY!D40,GS_VISIBILITY!I40)</f>
        <v>0.81723379629629633</v>
      </c>
      <c r="O39" s="127">
        <f>IF(L39="MLG",GS_VISIBILITY!G40,GS_VISIBILITY!L40)</f>
        <v>9.9313888888888897</v>
      </c>
      <c r="P39" s="126">
        <v>2.0390000000000001</v>
      </c>
      <c r="Q39" s="36">
        <v>208.87221875</v>
      </c>
      <c r="R39" s="37">
        <v>348.12037500000002</v>
      </c>
      <c r="S39" s="84">
        <f t="shared" si="7"/>
        <v>348.12037500000002</v>
      </c>
      <c r="T39" s="135" t="s">
        <v>54</v>
      </c>
      <c r="U39" s="166" t="s">
        <v>414</v>
      </c>
      <c r="V39" s="167" t="s">
        <v>476</v>
      </c>
      <c r="W39" s="168" t="s">
        <v>413</v>
      </c>
      <c r="X39" s="168"/>
      <c r="Y39" s="129" t="s">
        <v>445</v>
      </c>
      <c r="Z39" s="82" t="s">
        <v>440</v>
      </c>
      <c r="AA39" s="82" t="s">
        <v>439</v>
      </c>
      <c r="AB39" s="82"/>
      <c r="AC39" s="82"/>
      <c r="AD39" s="82"/>
      <c r="AE39" s="82"/>
      <c r="AF39" s="65" t="s">
        <v>533</v>
      </c>
      <c r="AG39" s="297" t="s">
        <v>489</v>
      </c>
      <c r="AH39" s="299"/>
      <c r="AI39" s="82"/>
      <c r="AJ39" s="65"/>
      <c r="AK39" s="82" t="s">
        <v>191</v>
      </c>
      <c r="AL39" s="67" t="s">
        <v>11</v>
      </c>
      <c r="AM39" s="72"/>
      <c r="AN39" s="148"/>
      <c r="AO39" s="189"/>
      <c r="AP39" s="167"/>
      <c r="AQ39" s="168"/>
      <c r="AR39" s="168"/>
      <c r="AS39" s="82" t="s">
        <v>194</v>
      </c>
      <c r="AT39" s="73"/>
      <c r="AU39" s="107">
        <v>0.01</v>
      </c>
      <c r="AV39" s="102"/>
      <c r="AW39" s="103">
        <v>0.28999999999999998</v>
      </c>
      <c r="AX39" s="102"/>
      <c r="AY39" s="106"/>
      <c r="AZ39" s="119">
        <f t="shared" si="8"/>
        <v>0.23164227604866028</v>
      </c>
      <c r="BA39" s="102">
        <f t="shared" si="0"/>
        <v>0.5405724048614502</v>
      </c>
      <c r="BB39" s="102">
        <f t="shared" si="1"/>
        <v>10.75286865234375</v>
      </c>
      <c r="BC39" s="102">
        <f t="shared" si="2"/>
        <v>9.9806539714336395</v>
      </c>
      <c r="BD39" s="67">
        <f t="shared" si="3"/>
        <v>0.3</v>
      </c>
      <c r="BE39" s="67" t="e">
        <f>SUM(#REF!+AR45)</f>
        <v>#REF!</v>
      </c>
      <c r="BF39" s="106" t="e">
        <f t="shared" si="4"/>
        <v>#REF!</v>
      </c>
    </row>
    <row r="40" spans="1:59" ht="26" x14ac:dyDescent="0.25">
      <c r="A40" s="44">
        <f>GS_VISIBILITY!A41</f>
        <v>43431</v>
      </c>
      <c r="B40" s="40">
        <v>6089.518</v>
      </c>
      <c r="C40" s="40" t="str">
        <f t="shared" si="9"/>
        <v>Tue</v>
      </c>
      <c r="D40" s="41">
        <f>GS_VISIBILITY!B41</f>
        <v>331</v>
      </c>
      <c r="E40" s="247">
        <f t="shared" si="5"/>
        <v>39</v>
      </c>
      <c r="F40" s="49">
        <f t="shared" si="6"/>
        <v>36</v>
      </c>
      <c r="G40" s="50">
        <f>Geometry_20Oct2018!R40</f>
        <v>0.91537914523114527</v>
      </c>
      <c r="H40" s="251">
        <f>Geometry_20Oct2018!J40</f>
        <v>8.822233230994532E-2</v>
      </c>
      <c r="I40" s="252">
        <f>Geometry_20Oct2018!O40</f>
        <v>36.619999999999997</v>
      </c>
      <c r="J40" s="252">
        <f>Geometry_20Oct2018!P40</f>
        <v>140.09100000000001</v>
      </c>
      <c r="K40" s="253">
        <f>Geometry_20Oct2018!K40</f>
        <v>44.023432913486687</v>
      </c>
      <c r="L40" s="115" t="s">
        <v>181</v>
      </c>
      <c r="M40" s="43">
        <f>IF(L40="MLG",GS_VISIBILITY!C41,GS_VISIBILITY!H41)</f>
        <v>0.35943287037037036</v>
      </c>
      <c r="N40" s="43">
        <f>IF(L40="MLG",GS_VISIBILITY!D41,GS_VISIBILITY!I41)</f>
        <v>0.81549768518518517</v>
      </c>
      <c r="O40" s="127">
        <f>IF(L40="MLG",GS_VISIBILITY!G41,GS_VISIBILITY!L41)</f>
        <v>9.9455555555555559</v>
      </c>
      <c r="P40" s="126">
        <v>2.0390000000000001</v>
      </c>
      <c r="Q40" s="36">
        <v>208.87221875</v>
      </c>
      <c r="R40" s="37">
        <v>348.12037500000002</v>
      </c>
      <c r="S40" s="84">
        <f t="shared" si="7"/>
        <v>348.12037500000002</v>
      </c>
      <c r="T40" s="135" t="s">
        <v>46</v>
      </c>
      <c r="U40" s="166" t="s">
        <v>409</v>
      </c>
      <c r="V40" s="175" t="s">
        <v>473</v>
      </c>
      <c r="W40" s="168" t="s">
        <v>411</v>
      </c>
      <c r="X40" s="168">
        <v>4.5999999999999999E-2</v>
      </c>
      <c r="Y40" s="129" t="s">
        <v>445</v>
      </c>
      <c r="Z40" s="67" t="s">
        <v>440</v>
      </c>
      <c r="AA40" s="67" t="s">
        <v>440</v>
      </c>
      <c r="AB40" s="67"/>
      <c r="AC40" s="67" t="s">
        <v>439</v>
      </c>
      <c r="AD40" s="67"/>
      <c r="AE40" s="67"/>
      <c r="AF40" s="65" t="s">
        <v>533</v>
      </c>
      <c r="AG40" s="297" t="s">
        <v>489</v>
      </c>
      <c r="AH40" s="299"/>
      <c r="AI40" s="82"/>
      <c r="AJ40" s="66"/>
      <c r="AK40" s="82" t="s">
        <v>191</v>
      </c>
      <c r="AL40" s="67" t="s">
        <v>11</v>
      </c>
      <c r="AM40" s="73"/>
      <c r="AN40" s="149" t="s">
        <v>46</v>
      </c>
      <c r="AO40" s="189" t="s">
        <v>301</v>
      </c>
      <c r="AP40" s="175" t="s">
        <v>262</v>
      </c>
      <c r="AQ40" s="188" t="s">
        <v>260</v>
      </c>
      <c r="AR40" s="168">
        <v>0.08</v>
      </c>
      <c r="AS40" s="82" t="s">
        <v>194</v>
      </c>
      <c r="AT40" s="73"/>
      <c r="AU40" s="107">
        <v>0.01</v>
      </c>
      <c r="AV40" s="102"/>
      <c r="AW40" s="103">
        <v>0.28999999999999998</v>
      </c>
      <c r="AX40" s="102"/>
      <c r="AY40" s="106"/>
      <c r="AZ40" s="119">
        <f t="shared" si="8"/>
        <v>0.23164227604866028</v>
      </c>
      <c r="BA40" s="102">
        <f t="shared" si="0"/>
        <v>0.5405724048614502</v>
      </c>
      <c r="BB40" s="102">
        <f t="shared" si="1"/>
        <v>10.75286865234375</v>
      </c>
      <c r="BC40" s="102">
        <f t="shared" si="2"/>
        <v>9.9806539714336395</v>
      </c>
      <c r="BD40" s="67">
        <f t="shared" si="3"/>
        <v>0.3</v>
      </c>
      <c r="BE40" s="67" t="e">
        <f>SUM(#REF!+AR46)</f>
        <v>#REF!</v>
      </c>
      <c r="BF40" s="106" t="e">
        <f t="shared" si="4"/>
        <v>#REF!</v>
      </c>
    </row>
    <row r="41" spans="1:59" ht="50" x14ac:dyDescent="0.25">
      <c r="A41" s="44">
        <f>GS_VISIBILITY!A42</f>
        <v>43432</v>
      </c>
      <c r="B41" s="40">
        <v>6090.518</v>
      </c>
      <c r="C41" s="40" t="str">
        <f t="shared" si="9"/>
        <v>Wed</v>
      </c>
      <c r="D41" s="41">
        <f>GS_VISIBILITY!B42</f>
        <v>332</v>
      </c>
      <c r="E41" s="247">
        <f t="shared" si="5"/>
        <v>40</v>
      </c>
      <c r="F41" s="49">
        <f>F40+1</f>
        <v>37</v>
      </c>
      <c r="G41" s="50">
        <f>Geometry_20Oct2018!R41</f>
        <v>0.91475565857989827</v>
      </c>
      <c r="H41" s="251">
        <f>Geometry_20Oct2018!J41</f>
        <v>9.0967538508402557E-2</v>
      </c>
      <c r="I41" s="252">
        <f>Geometry_20Oct2018!O41</f>
        <v>37.322000000000003</v>
      </c>
      <c r="J41" s="252">
        <f>Geometry_20Oct2018!P41</f>
        <v>139.226</v>
      </c>
      <c r="K41" s="253">
        <f>Geometry_20Oct2018!K41</f>
        <v>45.393306025511023</v>
      </c>
      <c r="L41" s="115" t="s">
        <v>181</v>
      </c>
      <c r="M41" s="43">
        <f>IF(L41="MLG",GS_VISIBILITY!C42,GS_VISIBILITY!H42)</f>
        <v>0.35712962962962963</v>
      </c>
      <c r="N41" s="43">
        <f>IF(L41="MLG",GS_VISIBILITY!D42,GS_VISIBILITY!I42)</f>
        <v>0.81380787037037028</v>
      </c>
      <c r="O41" s="127">
        <f>IF(L41="MLG",GS_VISIBILITY!G42,GS_VISIBILITY!L42)</f>
        <v>9.9602777777777778</v>
      </c>
      <c r="P41" s="126">
        <v>2.0390000000000001</v>
      </c>
      <c r="Q41" s="36">
        <v>174.06018750000001</v>
      </c>
      <c r="R41" s="37">
        <v>348.12037500000002</v>
      </c>
      <c r="S41" s="84">
        <f t="shared" si="7"/>
        <v>348.12037500000002</v>
      </c>
      <c r="T41" s="135" t="s">
        <v>218</v>
      </c>
      <c r="U41" s="166" t="s">
        <v>244</v>
      </c>
      <c r="V41" s="175" t="s">
        <v>242</v>
      </c>
      <c r="W41" s="168" t="s">
        <v>243</v>
      </c>
      <c r="X41" s="170" t="s">
        <v>245</v>
      </c>
      <c r="Y41" s="129" t="s">
        <v>445</v>
      </c>
      <c r="Z41" s="67" t="s">
        <v>440</v>
      </c>
      <c r="AA41" s="67" t="s">
        <v>440</v>
      </c>
      <c r="AB41" s="67"/>
      <c r="AC41" s="295" t="s">
        <v>439</v>
      </c>
      <c r="AD41" s="67" t="s">
        <v>446</v>
      </c>
      <c r="AE41" s="67"/>
      <c r="AF41" s="65" t="s">
        <v>537</v>
      </c>
      <c r="AG41" s="297" t="s">
        <v>489</v>
      </c>
      <c r="AH41" s="299"/>
      <c r="AI41" s="82"/>
      <c r="AJ41" s="68"/>
      <c r="AK41" s="82" t="s">
        <v>191</v>
      </c>
      <c r="AL41" s="67" t="s">
        <v>11</v>
      </c>
      <c r="AM41" s="73"/>
      <c r="AN41" s="147" t="s">
        <v>43</v>
      </c>
      <c r="AO41" s="189" t="s">
        <v>300</v>
      </c>
      <c r="AP41" s="174" t="s">
        <v>263</v>
      </c>
      <c r="AQ41" s="188" t="s">
        <v>260</v>
      </c>
      <c r="AR41" s="168"/>
      <c r="AS41" s="82" t="s">
        <v>194</v>
      </c>
      <c r="AT41" s="72"/>
      <c r="AU41" s="107">
        <v>0.01</v>
      </c>
      <c r="AV41" s="103">
        <v>0.13</v>
      </c>
      <c r="AW41" s="103">
        <v>0.28999999999999998</v>
      </c>
      <c r="AX41" s="102"/>
      <c r="AY41" s="106"/>
      <c r="AZ41" s="119">
        <f t="shared" si="8"/>
        <v>0.23164227604866028</v>
      </c>
      <c r="BA41" s="102">
        <f t="shared" si="0"/>
        <v>0.5405724048614502</v>
      </c>
      <c r="BB41" s="102">
        <f t="shared" si="1"/>
        <v>10.75286865234375</v>
      </c>
      <c r="BC41" s="102">
        <f t="shared" si="2"/>
        <v>9.9806539714336395</v>
      </c>
      <c r="BD41" s="67">
        <f t="shared" si="3"/>
        <v>0.43</v>
      </c>
      <c r="BE41" s="67" t="e">
        <f>SUM(#REF!+#REF!)</f>
        <v>#REF!</v>
      </c>
      <c r="BF41" s="106" t="e">
        <f t="shared" si="4"/>
        <v>#REF!</v>
      </c>
    </row>
    <row r="42" spans="1:59" ht="50" x14ac:dyDescent="0.25">
      <c r="A42" s="44">
        <f>GS_VISIBILITY!A43</f>
        <v>43433</v>
      </c>
      <c r="B42" s="40">
        <v>6091.518</v>
      </c>
      <c r="C42" s="40" t="str">
        <f t="shared" si="9"/>
        <v>Thu</v>
      </c>
      <c r="D42" s="41">
        <f>GS_VISIBILITY!B43</f>
        <v>333</v>
      </c>
      <c r="E42" s="247">
        <f t="shared" si="5"/>
        <v>41</v>
      </c>
      <c r="F42" s="49">
        <f t="shared" si="6"/>
        <v>38</v>
      </c>
      <c r="G42" s="50">
        <f>Geometry_20Oct2018!R42</f>
        <v>0.91449252138416148</v>
      </c>
      <c r="H42" s="251">
        <f>Geometry_20Oct2018!J42</f>
        <v>9.3739997768684802E-2</v>
      </c>
      <c r="I42" s="252">
        <f>Geometry_20Oct2018!O42</f>
        <v>38.012999999999998</v>
      </c>
      <c r="J42" s="252">
        <f>Geometry_20Oct2018!P42</f>
        <v>138.36699999999999</v>
      </c>
      <c r="K42" s="253">
        <f>Geometry_20Oct2018!K42</f>
        <v>46.776778566472757</v>
      </c>
      <c r="L42" s="115" t="s">
        <v>181</v>
      </c>
      <c r="M42" s="43">
        <f>IF(L42="MLG",GS_VISIBILITY!C43,GS_VISIBILITY!H43)</f>
        <v>0.35484953703703703</v>
      </c>
      <c r="N42" s="43">
        <f>IF(L42="MLG",GS_VISIBILITY!D43,GS_VISIBILITY!I43)</f>
        <v>0.81215277777777783</v>
      </c>
      <c r="O42" s="127">
        <f>IF(L42="MLG",GS_VISIBILITY!G43,GS_VISIBILITY!L43)</f>
        <v>9.9752777777777784</v>
      </c>
      <c r="P42" s="126">
        <v>2.0390000000000001</v>
      </c>
      <c r="Q42" s="36">
        <v>174.06018750000001</v>
      </c>
      <c r="R42" s="37">
        <v>348.12037500000002</v>
      </c>
      <c r="S42" s="84">
        <f t="shared" si="7"/>
        <v>348.12037500000002</v>
      </c>
      <c r="T42" s="137" t="s">
        <v>43</v>
      </c>
      <c r="U42" s="172" t="s">
        <v>315</v>
      </c>
      <c r="V42" s="174" t="s">
        <v>314</v>
      </c>
      <c r="W42" s="173" t="s">
        <v>313</v>
      </c>
      <c r="X42" s="173">
        <v>0.26</v>
      </c>
      <c r="Y42" s="129" t="s">
        <v>439</v>
      </c>
      <c r="Z42" s="294"/>
      <c r="AA42" s="294"/>
      <c r="AB42" s="294"/>
      <c r="AC42" s="294"/>
      <c r="AD42" s="129" t="s">
        <v>439</v>
      </c>
      <c r="AE42" s="294"/>
      <c r="AF42" s="65" t="s">
        <v>538</v>
      </c>
      <c r="AG42" s="297" t="s">
        <v>489</v>
      </c>
      <c r="AH42" s="299"/>
      <c r="AI42" s="82" t="s">
        <v>294</v>
      </c>
      <c r="AJ42" s="68"/>
      <c r="AK42" s="82" t="s">
        <v>191</v>
      </c>
      <c r="AL42" s="67" t="s">
        <v>11</v>
      </c>
      <c r="AM42" s="74"/>
      <c r="AN42" s="147" t="s">
        <v>43</v>
      </c>
      <c r="AO42" s="189" t="s">
        <v>299</v>
      </c>
      <c r="AP42" s="174" t="s">
        <v>264</v>
      </c>
      <c r="AQ42" s="188" t="s">
        <v>260</v>
      </c>
      <c r="AR42" s="168">
        <v>0.38</v>
      </c>
      <c r="AS42" s="82" t="s">
        <v>194</v>
      </c>
      <c r="AT42" s="74"/>
      <c r="AU42" s="107">
        <v>0.01</v>
      </c>
      <c r="AV42" s="103">
        <v>0.13</v>
      </c>
      <c r="AW42" s="103">
        <v>0.28999999999999998</v>
      </c>
      <c r="AX42" s="102"/>
      <c r="AY42" s="106"/>
      <c r="AZ42" s="119">
        <f t="shared" si="8"/>
        <v>0.23164227604866028</v>
      </c>
      <c r="BA42" s="102">
        <f t="shared" si="0"/>
        <v>0.5405724048614502</v>
      </c>
      <c r="BB42" s="102">
        <f t="shared" si="1"/>
        <v>10.75286865234375</v>
      </c>
      <c r="BC42" s="102">
        <f t="shared" si="2"/>
        <v>9.9806539714336395</v>
      </c>
      <c r="BD42" s="67">
        <f t="shared" si="3"/>
        <v>0.43</v>
      </c>
      <c r="BE42" s="67">
        <v>2</v>
      </c>
      <c r="BF42" s="106">
        <f t="shared" si="4"/>
        <v>2.4300000000000002</v>
      </c>
    </row>
    <row r="43" spans="1:59" ht="50" x14ac:dyDescent="0.25">
      <c r="A43" s="44">
        <f>GS_VISIBILITY!A44</f>
        <v>43434</v>
      </c>
      <c r="B43" s="40">
        <v>6092.518</v>
      </c>
      <c r="C43" s="40" t="str">
        <f t="shared" si="9"/>
        <v>Fri</v>
      </c>
      <c r="D43" s="41">
        <f>GS_VISIBILITY!B44</f>
        <v>334</v>
      </c>
      <c r="E43" s="247">
        <f t="shared" si="5"/>
        <v>42</v>
      </c>
      <c r="F43" s="49">
        <f t="shared" si="6"/>
        <v>39</v>
      </c>
      <c r="G43" s="50">
        <f>Geometry_20Oct2018!R43</f>
        <v>0.91459004467109062</v>
      </c>
      <c r="H43" s="251">
        <f>Geometry_20Oct2018!J43</f>
        <v>9.6539235485104166E-2</v>
      </c>
      <c r="I43" s="252">
        <f>Geometry_20Oct2018!O43</f>
        <v>38.694000000000003</v>
      </c>
      <c r="J43" s="252">
        <f>Geometry_20Oct2018!P43</f>
        <v>137.51599999999999</v>
      </c>
      <c r="K43" s="253">
        <f>Geometry_20Oct2018!K43</f>
        <v>48.173613705502483</v>
      </c>
      <c r="L43" s="115" t="s">
        <v>181</v>
      </c>
      <c r="M43" s="43">
        <f>IF(L43="MLG",GS_VISIBILITY!C44,GS_VISIBILITY!H44)</f>
        <v>0.35259259259259257</v>
      </c>
      <c r="N43" s="43">
        <f>IF(L43="MLG",GS_VISIBILITY!D44,GS_VISIBILITY!I44)</f>
        <v>0.81053240740740751</v>
      </c>
      <c r="O43" s="127">
        <f>IF(L43="MLG",GS_VISIBILITY!G44,GS_VISIBILITY!L44)</f>
        <v>9.9905555555555559</v>
      </c>
      <c r="P43" s="126">
        <v>2.0390000000000001</v>
      </c>
      <c r="Q43" s="36">
        <v>174.06018750000001</v>
      </c>
      <c r="R43" s="37">
        <v>348.12037500000002</v>
      </c>
      <c r="S43" s="84">
        <f t="shared" si="7"/>
        <v>348.12037500000002</v>
      </c>
      <c r="T43" s="137" t="s">
        <v>43</v>
      </c>
      <c r="U43" s="172" t="s">
        <v>335</v>
      </c>
      <c r="V43" s="174" t="s">
        <v>334</v>
      </c>
      <c r="W43" s="180" t="s">
        <v>336</v>
      </c>
      <c r="X43" s="173">
        <v>0.26</v>
      </c>
      <c r="Y43" s="129" t="s">
        <v>445</v>
      </c>
      <c r="Z43" s="294"/>
      <c r="AA43" s="129" t="s">
        <v>443</v>
      </c>
      <c r="AB43" s="294"/>
      <c r="AC43" s="129"/>
      <c r="AD43" s="129" t="s">
        <v>439</v>
      </c>
      <c r="AE43" s="129" t="s">
        <v>443</v>
      </c>
      <c r="AF43" s="65" t="s">
        <v>538</v>
      </c>
      <c r="AG43" s="297" t="s">
        <v>489</v>
      </c>
      <c r="AH43" s="299"/>
      <c r="AI43" s="82"/>
      <c r="AJ43" s="68" t="s">
        <v>462</v>
      </c>
      <c r="AK43" s="82" t="s">
        <v>191</v>
      </c>
      <c r="AL43" s="67" t="s">
        <v>11</v>
      </c>
      <c r="AM43" s="74"/>
      <c r="AN43" s="147" t="s">
        <v>43</v>
      </c>
      <c r="AO43" s="189" t="s">
        <v>299</v>
      </c>
      <c r="AP43" s="174" t="s">
        <v>265</v>
      </c>
      <c r="AQ43" s="188" t="s">
        <v>266</v>
      </c>
      <c r="AR43" s="173">
        <v>0.12</v>
      </c>
      <c r="AS43" s="82" t="s">
        <v>194</v>
      </c>
      <c r="AT43" s="74"/>
      <c r="AU43" s="107">
        <v>0.01</v>
      </c>
      <c r="AV43" s="103">
        <v>0.13</v>
      </c>
      <c r="AW43" s="103">
        <v>0.28999999999999998</v>
      </c>
      <c r="AX43" s="102"/>
      <c r="AY43" s="106"/>
      <c r="AZ43" s="119">
        <f t="shared" si="8"/>
        <v>0.23164227604866028</v>
      </c>
      <c r="BA43" s="102">
        <f t="shared" si="0"/>
        <v>0.5405724048614502</v>
      </c>
      <c r="BB43" s="102">
        <f t="shared" si="1"/>
        <v>10.75286865234375</v>
      </c>
      <c r="BC43" s="102">
        <f t="shared" si="2"/>
        <v>9.9806539714336395</v>
      </c>
      <c r="BD43" s="67">
        <f t="shared" si="3"/>
        <v>0.43</v>
      </c>
      <c r="BE43" s="67" t="e">
        <f>SUM(#REF!+#REF!)</f>
        <v>#REF!</v>
      </c>
      <c r="BF43" s="106" t="e">
        <f t="shared" si="4"/>
        <v>#REF!</v>
      </c>
    </row>
    <row r="44" spans="1:59" ht="101.5" x14ac:dyDescent="0.25">
      <c r="A44" s="44">
        <f>GS_VISIBILITY!A45</f>
        <v>43435</v>
      </c>
      <c r="B44" s="40">
        <v>6093.518</v>
      </c>
      <c r="C44" s="40" t="str">
        <f t="shared" si="9"/>
        <v>Sat</v>
      </c>
      <c r="D44" s="41">
        <f>GS_VISIBILITY!B45</f>
        <v>335</v>
      </c>
      <c r="E44" s="247">
        <f t="shared" si="5"/>
        <v>43</v>
      </c>
      <c r="F44" s="49">
        <f t="shared" si="6"/>
        <v>40</v>
      </c>
      <c r="G44" s="50">
        <f>Geometry_20Oct2018!R44</f>
        <v>0.91176681109831315</v>
      </c>
      <c r="H44" s="251">
        <f>Geometry_20Oct2018!J44</f>
        <v>9.9364643360229654E-2</v>
      </c>
      <c r="I44" s="252">
        <f>Geometry_20Oct2018!O44</f>
        <v>39.363999999999997</v>
      </c>
      <c r="J44" s="252">
        <f>Geometry_20Oct2018!P44</f>
        <v>136.67099999999999</v>
      </c>
      <c r="K44" s="253">
        <f>Geometry_20Oct2018!K44</f>
        <v>49.583507898809842</v>
      </c>
      <c r="L44" s="115" t="s">
        <v>181</v>
      </c>
      <c r="M44" s="43">
        <f>IF(L44="MLG",GS_VISIBILITY!C45,GS_VISIBILITY!H45)</f>
        <v>0.3503472222222222</v>
      </c>
      <c r="N44" s="43">
        <f>IF(L44="MLG",GS_VISIBILITY!D45,GS_VISIBILITY!I45)</f>
        <v>0.80893518518518526</v>
      </c>
      <c r="O44" s="127">
        <f>IF(L44="MLG",GS_VISIBILITY!G45,GS_VISIBILITY!L45)</f>
        <v>10.00611111111111</v>
      </c>
      <c r="P44" s="126">
        <v>2.0390000000000001</v>
      </c>
      <c r="Q44" s="36">
        <v>174.06018750000001</v>
      </c>
      <c r="R44" s="37">
        <v>348.12037500000002</v>
      </c>
      <c r="S44" s="84">
        <f t="shared" si="7"/>
        <v>348.12037500000002</v>
      </c>
      <c r="T44" s="137" t="s">
        <v>219</v>
      </c>
      <c r="U44" s="172" t="s">
        <v>350</v>
      </c>
      <c r="V44" s="174" t="s">
        <v>422</v>
      </c>
      <c r="W44" s="180" t="s">
        <v>397</v>
      </c>
      <c r="X44" s="173" t="s">
        <v>174</v>
      </c>
      <c r="Y44" s="294" t="s">
        <v>439</v>
      </c>
      <c r="Z44" s="129" t="s">
        <v>440</v>
      </c>
      <c r="AA44" s="129" t="s">
        <v>440</v>
      </c>
      <c r="AB44" s="129" t="s">
        <v>440</v>
      </c>
      <c r="AC44" s="129" t="s">
        <v>439</v>
      </c>
      <c r="AD44" s="129" t="s">
        <v>446</v>
      </c>
      <c r="AE44" s="129" t="s">
        <v>440</v>
      </c>
      <c r="AF44" s="65" t="s">
        <v>538</v>
      </c>
      <c r="AG44" s="297" t="s">
        <v>489</v>
      </c>
      <c r="AH44" s="299"/>
      <c r="AI44" s="82"/>
      <c r="AJ44" s="68" t="s">
        <v>463</v>
      </c>
      <c r="AK44" s="82" t="s">
        <v>191</v>
      </c>
      <c r="AL44" s="67" t="s">
        <v>11</v>
      </c>
      <c r="AM44" s="74"/>
      <c r="AN44" s="147" t="s">
        <v>351</v>
      </c>
      <c r="AO44" s="189" t="s">
        <v>348</v>
      </c>
      <c r="AP44" s="174" t="s">
        <v>347</v>
      </c>
      <c r="AQ44" s="173" t="s">
        <v>349</v>
      </c>
      <c r="AR44" s="173">
        <v>0.01</v>
      </c>
      <c r="AS44" s="82" t="s">
        <v>194</v>
      </c>
      <c r="AT44" s="74"/>
      <c r="AU44" s="107">
        <v>0.01</v>
      </c>
      <c r="AV44" s="103">
        <v>0.13</v>
      </c>
      <c r="AW44" s="103">
        <v>0.28999999999999998</v>
      </c>
      <c r="AX44" s="103">
        <v>0.05</v>
      </c>
      <c r="AY44" s="122">
        <v>0.72</v>
      </c>
      <c r="AZ44" s="119">
        <f t="shared" si="8"/>
        <v>0.23164227604866028</v>
      </c>
      <c r="BA44" s="102">
        <f t="shared" si="0"/>
        <v>0.5405724048614502</v>
      </c>
      <c r="BB44" s="102">
        <f t="shared" si="1"/>
        <v>10.75286865234375</v>
      </c>
      <c r="BC44" s="102">
        <f t="shared" si="2"/>
        <v>9.9806539714336395</v>
      </c>
      <c r="BD44" s="67">
        <f t="shared" si="3"/>
        <v>1.2</v>
      </c>
      <c r="BE44" s="67">
        <v>3</v>
      </c>
      <c r="BF44" s="106">
        <f t="shared" si="4"/>
        <v>4.2</v>
      </c>
      <c r="BG44" s="6" t="s">
        <v>449</v>
      </c>
    </row>
    <row r="45" spans="1:59" ht="88" x14ac:dyDescent="0.25">
      <c r="A45" s="44">
        <f>GS_VISIBILITY!A46</f>
        <v>43436</v>
      </c>
      <c r="B45" s="40">
        <v>6094.518</v>
      </c>
      <c r="C45" s="40" t="str">
        <f t="shared" si="9"/>
        <v>Sun</v>
      </c>
      <c r="D45" s="41">
        <f>GS_VISIBILITY!B46</f>
        <v>336</v>
      </c>
      <c r="E45" s="247">
        <f t="shared" si="5"/>
        <v>44</v>
      </c>
      <c r="F45" s="49">
        <f t="shared" si="6"/>
        <v>41</v>
      </c>
      <c r="G45" s="50">
        <f>Geometry_20Oct2018!R45</f>
        <v>0.90930726916098459</v>
      </c>
      <c r="H45" s="251">
        <f>Geometry_20Oct2018!J45</f>
        <v>0.10221580026507061</v>
      </c>
      <c r="I45" s="252">
        <f>Geometry_20Oct2018!O45</f>
        <v>40.024999999999999</v>
      </c>
      <c r="J45" s="252">
        <f>Geometry_20Oct2018!P45</f>
        <v>135.833</v>
      </c>
      <c r="K45" s="253">
        <f>Geometry_20Oct2018!K45</f>
        <v>51.006251000693815</v>
      </c>
      <c r="L45" s="115" t="s">
        <v>181</v>
      </c>
      <c r="M45" s="43">
        <f>IF(L45="MLG",GS_VISIBILITY!C46,GS_VISIBILITY!H46)</f>
        <v>0.34813657407407406</v>
      </c>
      <c r="N45" s="43">
        <f>IF(L45="MLG",GS_VISIBILITY!D46,GS_VISIBILITY!I46)</f>
        <v>0.80739583333333342</v>
      </c>
      <c r="O45" s="127">
        <f>IF(L45="MLG",GS_VISIBILITY!G46,GS_VISIBILITY!L46)</f>
        <v>10.022222222222222</v>
      </c>
      <c r="P45" s="126">
        <v>2.0390000000000001</v>
      </c>
      <c r="Q45" s="36">
        <v>174.06018750000001</v>
      </c>
      <c r="R45" s="37">
        <v>348.12037500000002</v>
      </c>
      <c r="S45" s="84">
        <f t="shared" si="7"/>
        <v>348.12037500000002</v>
      </c>
      <c r="T45" s="137" t="s">
        <v>355</v>
      </c>
      <c r="U45" s="172" t="s">
        <v>353</v>
      </c>
      <c r="V45" s="174" t="s">
        <v>354</v>
      </c>
      <c r="W45" s="173" t="s">
        <v>352</v>
      </c>
      <c r="X45" s="173" t="s">
        <v>189</v>
      </c>
      <c r="Y45" s="129" t="s">
        <v>439</v>
      </c>
      <c r="Z45" s="129" t="s">
        <v>440</v>
      </c>
      <c r="AA45" s="129" t="s">
        <v>440</v>
      </c>
      <c r="AB45" s="129" t="s">
        <v>440</v>
      </c>
      <c r="AC45" s="129" t="s">
        <v>439</v>
      </c>
      <c r="AD45" s="294" t="s">
        <v>439</v>
      </c>
      <c r="AE45" s="129" t="s">
        <v>440</v>
      </c>
      <c r="AF45" s="65" t="s">
        <v>538</v>
      </c>
      <c r="AG45" s="297" t="s">
        <v>489</v>
      </c>
      <c r="AH45" s="299"/>
      <c r="AI45" s="82"/>
      <c r="AJ45" s="68" t="s">
        <v>464</v>
      </c>
      <c r="AK45" s="82" t="s">
        <v>191</v>
      </c>
      <c r="AL45" s="67" t="s">
        <v>11</v>
      </c>
      <c r="AM45" s="74"/>
      <c r="AN45" s="147" t="s">
        <v>44</v>
      </c>
      <c r="AO45" s="244" t="s">
        <v>346</v>
      </c>
      <c r="AP45" s="174" t="s">
        <v>344</v>
      </c>
      <c r="AQ45" s="173" t="s">
        <v>345</v>
      </c>
      <c r="AR45" s="173" t="s">
        <v>188</v>
      </c>
      <c r="AS45" s="82" t="s">
        <v>194</v>
      </c>
      <c r="AT45" s="74"/>
      <c r="AU45" s="107">
        <v>0.01</v>
      </c>
      <c r="AV45" s="103">
        <v>0.13</v>
      </c>
      <c r="AW45" s="103">
        <v>0.28999999999999998</v>
      </c>
      <c r="AX45" s="103">
        <v>0.05</v>
      </c>
      <c r="AY45" s="122">
        <v>0.72</v>
      </c>
      <c r="AZ45" s="119">
        <f t="shared" si="8"/>
        <v>0.23164227604866028</v>
      </c>
      <c r="BA45" s="102">
        <f t="shared" si="0"/>
        <v>0.5405724048614502</v>
      </c>
      <c r="BB45" s="102">
        <f t="shared" si="1"/>
        <v>10.75286865234375</v>
      </c>
      <c r="BC45" s="102">
        <f t="shared" si="2"/>
        <v>9.9806539714336395</v>
      </c>
      <c r="BD45" s="67">
        <f t="shared" si="3"/>
        <v>1.2</v>
      </c>
      <c r="BE45" s="67" t="e">
        <f>SUM(#REF!+#REF!)</f>
        <v>#REF!</v>
      </c>
      <c r="BF45" s="106" t="e">
        <f t="shared" si="4"/>
        <v>#REF!</v>
      </c>
      <c r="BG45" s="6" t="s">
        <v>449</v>
      </c>
    </row>
    <row r="46" spans="1:59" ht="75.5" x14ac:dyDescent="0.25">
      <c r="A46" s="44">
        <f>GS_VISIBILITY!A47</f>
        <v>43437</v>
      </c>
      <c r="B46" s="40">
        <v>6095.518</v>
      </c>
      <c r="C46" s="40" t="str">
        <f t="shared" si="9"/>
        <v>Mon</v>
      </c>
      <c r="D46" s="41">
        <f>GS_VISIBILITY!B47</f>
        <v>337</v>
      </c>
      <c r="E46" s="247">
        <f t="shared" si="5"/>
        <v>45</v>
      </c>
      <c r="F46" s="49">
        <f>F45+1</f>
        <v>42</v>
      </c>
      <c r="G46" s="50">
        <f>Geometry_20Oct2018!R46</f>
        <v>0.90721437686913586</v>
      </c>
      <c r="H46" s="251">
        <f>Geometry_20Oct2018!J46</f>
        <v>0.10509219817100338</v>
      </c>
      <c r="I46" s="252">
        <f>Geometry_20Oct2018!O46</f>
        <v>40.676000000000002</v>
      </c>
      <c r="J46" s="252">
        <f>Geometry_20Oct2018!P46</f>
        <v>135.001</v>
      </c>
      <c r="K46" s="253">
        <f>Geometry_20Oct2018!K46</f>
        <v>52.441589502054761</v>
      </c>
      <c r="L46" s="115" t="s">
        <v>181</v>
      </c>
      <c r="M46" s="43">
        <f>IF(L46="MLG",GS_VISIBILITY!C47,GS_VISIBILITY!H47)</f>
        <v>0.34594907407407405</v>
      </c>
      <c r="N46" s="43">
        <f>IF(L46="MLG",GS_VISIBILITY!D47,GS_VISIBILITY!I47)</f>
        <v>0.80587962962962967</v>
      </c>
      <c r="O46" s="127">
        <f>IF(L46="MLG",GS_VISIBILITY!G47,GS_VISIBILITY!L47)</f>
        <v>10.038333333333334</v>
      </c>
      <c r="P46" s="126">
        <v>2.0390000000000001</v>
      </c>
      <c r="Q46" s="36">
        <v>174.06018750000001</v>
      </c>
      <c r="R46" s="37">
        <v>348.12037500000002</v>
      </c>
      <c r="S46" s="84">
        <f t="shared" si="7"/>
        <v>348.12037500000002</v>
      </c>
      <c r="T46" s="137" t="s">
        <v>44</v>
      </c>
      <c r="U46" s="181" t="s">
        <v>342</v>
      </c>
      <c r="V46" s="174" t="s">
        <v>283</v>
      </c>
      <c r="W46" s="180" t="s">
        <v>319</v>
      </c>
      <c r="X46" s="173" t="s">
        <v>189</v>
      </c>
      <c r="Y46" s="129" t="s">
        <v>440</v>
      </c>
      <c r="Z46" s="129" t="s">
        <v>445</v>
      </c>
      <c r="AA46" s="129"/>
      <c r="AB46" s="129"/>
      <c r="AC46" s="129" t="s">
        <v>439</v>
      </c>
      <c r="AD46" s="129"/>
      <c r="AE46" s="129"/>
      <c r="AF46" s="65" t="s">
        <v>538</v>
      </c>
      <c r="AG46" s="297" t="s">
        <v>489</v>
      </c>
      <c r="AH46" s="299"/>
      <c r="AI46" s="82"/>
      <c r="AJ46" s="68" t="s">
        <v>465</v>
      </c>
      <c r="AK46" s="82" t="s">
        <v>191</v>
      </c>
      <c r="AL46" s="67" t="s">
        <v>11</v>
      </c>
      <c r="AM46" s="74"/>
      <c r="AN46" s="147" t="s">
        <v>363</v>
      </c>
      <c r="AO46" s="245" t="s">
        <v>348</v>
      </c>
      <c r="AP46" s="174" t="s">
        <v>362</v>
      </c>
      <c r="AQ46" s="188" t="s">
        <v>364</v>
      </c>
      <c r="AR46" s="173" t="s">
        <v>188</v>
      </c>
      <c r="AS46" s="82" t="s">
        <v>194</v>
      </c>
      <c r="AT46" s="74"/>
      <c r="AU46" s="107">
        <v>0.01</v>
      </c>
      <c r="AV46" s="103">
        <v>0.13</v>
      </c>
      <c r="AW46" s="103">
        <v>0.28999999999999998</v>
      </c>
      <c r="AX46" s="103">
        <v>0.05</v>
      </c>
      <c r="AY46" s="122">
        <v>0.72</v>
      </c>
      <c r="AZ46" s="119">
        <f t="shared" si="8"/>
        <v>0.23164227604866028</v>
      </c>
      <c r="BA46" s="102">
        <f t="shared" si="0"/>
        <v>0.5405724048614502</v>
      </c>
      <c r="BB46" s="102">
        <f t="shared" si="1"/>
        <v>10.75286865234375</v>
      </c>
      <c r="BC46" s="102">
        <f t="shared" si="2"/>
        <v>9.9806539714336395</v>
      </c>
      <c r="BD46" s="67">
        <f t="shared" si="3"/>
        <v>1.2</v>
      </c>
      <c r="BE46" s="67" t="e">
        <f>SUM(#REF!+#REF!)</f>
        <v>#REF!</v>
      </c>
      <c r="BF46" s="106" t="e">
        <f t="shared" si="4"/>
        <v>#REF!</v>
      </c>
    </row>
    <row r="47" spans="1:59" ht="50.5" x14ac:dyDescent="0.25">
      <c r="A47" s="44">
        <f>GS_VISIBILITY!A48</f>
        <v>43438</v>
      </c>
      <c r="B47" s="40">
        <v>6096.518</v>
      </c>
      <c r="C47" s="40" t="str">
        <f t="shared" si="9"/>
        <v>Tue</v>
      </c>
      <c r="D47" s="41">
        <f>GS_VISIBILITY!B48</f>
        <v>338</v>
      </c>
      <c r="E47" s="247">
        <f t="shared" si="5"/>
        <v>46</v>
      </c>
      <c r="F47" s="49">
        <f t="shared" si="6"/>
        <v>43</v>
      </c>
      <c r="G47" s="50">
        <f>Geometry_20Oct2018!R47</f>
        <v>0.90549067657848337</v>
      </c>
      <c r="H47" s="251">
        <f>Geometry_20Oct2018!J47</f>
        <v>0.10799336915692717</v>
      </c>
      <c r="I47" s="252">
        <f>Geometry_20Oct2018!O47</f>
        <v>41.317</v>
      </c>
      <c r="J47" s="252">
        <f>Geometry_20Oct2018!P47</f>
        <v>134.17500000000001</v>
      </c>
      <c r="K47" s="253">
        <f>Geometry_20Oct2018!K47</f>
        <v>53.889289907669315</v>
      </c>
      <c r="L47" s="115" t="s">
        <v>181</v>
      </c>
      <c r="M47" s="43">
        <f>IF(L47="MLG",GS_VISIBILITY!C48,GS_VISIBILITY!H48)</f>
        <v>0.34376157407407404</v>
      </c>
      <c r="N47" s="43">
        <f>IF(L47="MLG",GS_VISIBILITY!D48,GS_VISIBILITY!I48)</f>
        <v>0.80440972222222218</v>
      </c>
      <c r="O47" s="127">
        <f>IF(L47="MLG",GS_VISIBILITY!G48,GS_VISIBILITY!L48)</f>
        <v>10.055555555555555</v>
      </c>
      <c r="P47" s="126">
        <v>2.0390000000000001</v>
      </c>
      <c r="Q47" s="36">
        <v>174.06018750000001</v>
      </c>
      <c r="R47" s="37">
        <v>348.12037500000002</v>
      </c>
      <c r="S47" s="84">
        <f t="shared" si="7"/>
        <v>348.12037500000002</v>
      </c>
      <c r="T47" s="137" t="s">
        <v>44</v>
      </c>
      <c r="U47" s="166" t="s">
        <v>343</v>
      </c>
      <c r="V47" s="167" t="s">
        <v>305</v>
      </c>
      <c r="W47" s="168" t="s">
        <v>428</v>
      </c>
      <c r="X47" s="173">
        <v>0</v>
      </c>
      <c r="Y47" s="129" t="s">
        <v>440</v>
      </c>
      <c r="Z47" s="129" t="s">
        <v>445</v>
      </c>
      <c r="AA47" s="129"/>
      <c r="AB47" s="129"/>
      <c r="AC47" s="129" t="s">
        <v>439</v>
      </c>
      <c r="AD47" s="129"/>
      <c r="AE47" s="129"/>
      <c r="AF47" s="65" t="s">
        <v>538</v>
      </c>
      <c r="AG47" s="297" t="s">
        <v>489</v>
      </c>
      <c r="AH47" s="299"/>
      <c r="AI47" s="82"/>
      <c r="AJ47" s="68"/>
      <c r="AK47" s="82" t="s">
        <v>191</v>
      </c>
      <c r="AL47" s="67" t="s">
        <v>11</v>
      </c>
      <c r="AM47" s="72"/>
      <c r="AN47" s="241" t="s">
        <v>46</v>
      </c>
      <c r="AO47" s="245" t="s">
        <v>317</v>
      </c>
      <c r="AP47" s="174" t="s">
        <v>261</v>
      </c>
      <c r="AQ47" s="173" t="s">
        <v>310</v>
      </c>
      <c r="AR47" s="173">
        <v>0</v>
      </c>
      <c r="AS47" s="82" t="s">
        <v>190</v>
      </c>
      <c r="AT47" s="74" t="s">
        <v>1</v>
      </c>
      <c r="AU47" s="107">
        <v>0.01</v>
      </c>
      <c r="AV47" s="190">
        <v>0.13</v>
      </c>
      <c r="AW47" s="103">
        <v>0.28999999999999998</v>
      </c>
      <c r="AX47" s="103">
        <v>0.05</v>
      </c>
      <c r="AY47" s="122">
        <v>0.72</v>
      </c>
      <c r="AZ47" s="119">
        <f t="shared" si="8"/>
        <v>0.23164227604866028</v>
      </c>
      <c r="BA47" s="102">
        <f t="shared" si="0"/>
        <v>0.5405724048614502</v>
      </c>
      <c r="BB47" s="102">
        <f t="shared" si="1"/>
        <v>10.75286865234375</v>
      </c>
      <c r="BC47" s="102">
        <f t="shared" si="2"/>
        <v>9.9806539714336395</v>
      </c>
      <c r="BD47" s="67">
        <f t="shared" si="3"/>
        <v>1.2</v>
      </c>
      <c r="BE47" s="67" t="e">
        <f>SUM(#REF!+AR50)</f>
        <v>#REF!</v>
      </c>
      <c r="BF47" s="106" t="e">
        <f t="shared" si="4"/>
        <v>#REF!</v>
      </c>
    </row>
    <row r="48" spans="1:59" ht="39" x14ac:dyDescent="0.25">
      <c r="A48" s="44">
        <f>GS_VISIBILITY!A49</f>
        <v>43439</v>
      </c>
      <c r="B48" s="40">
        <v>6097.518</v>
      </c>
      <c r="C48" s="40" t="str">
        <f t="shared" si="9"/>
        <v>Wed</v>
      </c>
      <c r="D48" s="41">
        <f>GS_VISIBILITY!B49</f>
        <v>339</v>
      </c>
      <c r="E48" s="247">
        <f t="shared" si="5"/>
        <v>47</v>
      </c>
      <c r="F48" s="49">
        <f t="shared" si="6"/>
        <v>44</v>
      </c>
      <c r="G48" s="50">
        <f>Geometry_20Oct2018!R48</f>
        <v>0.90413827983647099</v>
      </c>
      <c r="H48" s="251">
        <f>Geometry_20Oct2018!J48</f>
        <v>0.1109190124164201</v>
      </c>
      <c r="I48" s="252">
        <f>Geometry_20Oct2018!O48</f>
        <v>41.95</v>
      </c>
      <c r="J48" s="252">
        <f>Geometry_20Oct2018!P48</f>
        <v>133.35599999999999</v>
      </c>
      <c r="K48" s="253">
        <f>Geometry_20Oct2018!K48</f>
        <v>55.349202113465338</v>
      </c>
      <c r="L48" s="115" t="s">
        <v>181</v>
      </c>
      <c r="M48" s="43">
        <f>IF(L48="MLG",GS_VISIBILITY!C49,GS_VISIBILITY!H49)</f>
        <v>0.34162037037037035</v>
      </c>
      <c r="N48" s="43">
        <f>IF(L48="MLG",GS_VISIBILITY!D49,GS_VISIBILITY!I49)</f>
        <v>0.80295138888888884</v>
      </c>
      <c r="O48" s="127">
        <f>IF(L48="MLG",GS_VISIBILITY!G49,GS_VISIBILITY!L49)</f>
        <v>10.071944444444444</v>
      </c>
      <c r="P48" s="126">
        <v>2.0390000000000001</v>
      </c>
      <c r="Q48" s="36">
        <v>130.54513281249999</v>
      </c>
      <c r="R48" s="37">
        <v>348.12037500000002</v>
      </c>
      <c r="S48" s="84">
        <f t="shared" si="7"/>
        <v>348.12037500000002</v>
      </c>
      <c r="T48" s="137" t="s">
        <v>44</v>
      </c>
      <c r="U48" s="172" t="s">
        <v>337</v>
      </c>
      <c r="V48" s="174" t="s">
        <v>368</v>
      </c>
      <c r="W48" s="180" t="s">
        <v>338</v>
      </c>
      <c r="X48" s="173">
        <v>0</v>
      </c>
      <c r="Y48" s="129"/>
      <c r="Z48" s="129" t="s">
        <v>445</v>
      </c>
      <c r="AA48" s="129"/>
      <c r="AB48" s="129"/>
      <c r="AC48" s="129" t="s">
        <v>439</v>
      </c>
      <c r="AD48" s="129"/>
      <c r="AE48" s="129"/>
      <c r="AF48" s="65" t="s">
        <v>538</v>
      </c>
      <c r="AG48" s="297" t="s">
        <v>489</v>
      </c>
      <c r="AH48" s="299"/>
      <c r="AI48" s="82"/>
      <c r="AJ48" s="68"/>
      <c r="AK48" s="82" t="s">
        <v>190</v>
      </c>
      <c r="AL48" s="67" t="s">
        <v>11</v>
      </c>
      <c r="AM48" s="72"/>
      <c r="AN48" s="241" t="s">
        <v>46</v>
      </c>
      <c r="AO48" s="245" t="s">
        <v>357</v>
      </c>
      <c r="AP48" s="167" t="s">
        <v>358</v>
      </c>
      <c r="AQ48" s="168" t="s">
        <v>359</v>
      </c>
      <c r="AR48" s="173">
        <v>0.03</v>
      </c>
      <c r="AS48" s="82" t="s">
        <v>194</v>
      </c>
      <c r="AT48" s="74" t="s">
        <v>1</v>
      </c>
      <c r="AU48" s="107">
        <v>0.01</v>
      </c>
      <c r="AV48" s="190">
        <v>0.13</v>
      </c>
      <c r="AW48" s="103">
        <v>0.28999999999999998</v>
      </c>
      <c r="AX48" s="103">
        <v>0.05</v>
      </c>
      <c r="AY48" s="122">
        <v>0.72</v>
      </c>
      <c r="AZ48" s="119">
        <f t="shared" si="8"/>
        <v>0.23164227604866028</v>
      </c>
      <c r="BA48" s="102">
        <f t="shared" si="0"/>
        <v>0.5405724048614502</v>
      </c>
      <c r="BB48" s="102">
        <f t="shared" si="1"/>
        <v>10.75286865234375</v>
      </c>
      <c r="BC48" s="102">
        <f t="shared" si="2"/>
        <v>9.9806539714336395</v>
      </c>
      <c r="BD48" s="67">
        <f t="shared" si="3"/>
        <v>1.2</v>
      </c>
      <c r="BE48" s="67">
        <v>0</v>
      </c>
      <c r="BF48" s="106">
        <f t="shared" si="4"/>
        <v>1.2</v>
      </c>
    </row>
    <row r="49" spans="1:59" ht="62.5" x14ac:dyDescent="0.25">
      <c r="A49" s="44">
        <f>GS_VISIBILITY!A50</f>
        <v>43440</v>
      </c>
      <c r="B49" s="40">
        <v>6098.518</v>
      </c>
      <c r="C49" s="40" t="str">
        <f t="shared" si="9"/>
        <v>Thu</v>
      </c>
      <c r="D49" s="41">
        <f>GS_VISIBILITY!B50</f>
        <v>340</v>
      </c>
      <c r="E49" s="247">
        <f t="shared" si="5"/>
        <v>48</v>
      </c>
      <c r="F49" s="49">
        <f t="shared" si="6"/>
        <v>45</v>
      </c>
      <c r="G49" s="50">
        <f>Geometry_20Oct2018!R49</f>
        <v>0.90315885461470802</v>
      </c>
      <c r="H49" s="251">
        <f>Geometry_20Oct2018!J49</f>
        <v>0.11386867339755573</v>
      </c>
      <c r="I49" s="252">
        <f>Geometry_20Oct2018!O49</f>
        <v>42.573</v>
      </c>
      <c r="J49" s="252">
        <f>Geometry_20Oct2018!P49</f>
        <v>132.542</v>
      </c>
      <c r="K49" s="253">
        <f>Geometry_20Oct2018!K49</f>
        <v>56.821099295511551</v>
      </c>
      <c r="L49" s="115" t="s">
        <v>181</v>
      </c>
      <c r="M49" s="43">
        <f>IF(L49="MLG",GS_VISIBILITY!C50,GS_VISIBILITY!H50)</f>
        <v>0.33947916666666672</v>
      </c>
      <c r="N49" s="43">
        <f>IF(L49="MLG",GS_VISIBILITY!D50,GS_VISIBILITY!I50)</f>
        <v>0.80153935185185177</v>
      </c>
      <c r="O49" s="127">
        <f>IF(L49="MLG",GS_VISIBILITY!G50,GS_VISIBILITY!L50)</f>
        <v>10.089444444444444</v>
      </c>
      <c r="P49" s="126">
        <v>2.0390000000000001</v>
      </c>
      <c r="Q49" s="36">
        <v>130.54513281249999</v>
      </c>
      <c r="R49" s="37">
        <v>348.12037500000002</v>
      </c>
      <c r="S49" s="84">
        <f t="shared" si="7"/>
        <v>348.12037500000002</v>
      </c>
      <c r="T49" s="137" t="s">
        <v>228</v>
      </c>
      <c r="U49" s="172" t="s">
        <v>409</v>
      </c>
      <c r="V49" s="174" t="s">
        <v>477</v>
      </c>
      <c r="W49" s="173" t="s">
        <v>403</v>
      </c>
      <c r="X49" s="173" t="s">
        <v>226</v>
      </c>
      <c r="Y49" s="129"/>
      <c r="Z49" s="129" t="s">
        <v>445</v>
      </c>
      <c r="AA49" s="129"/>
      <c r="AB49" s="129" t="s">
        <v>439</v>
      </c>
      <c r="AC49" s="129"/>
      <c r="AD49" s="129"/>
      <c r="AE49" s="129"/>
      <c r="AF49" s="65" t="s">
        <v>533</v>
      </c>
      <c r="AG49" s="297" t="s">
        <v>489</v>
      </c>
      <c r="AH49" s="299"/>
      <c r="AI49" s="82"/>
      <c r="AJ49" s="68" t="s">
        <v>466</v>
      </c>
      <c r="AK49" s="82" t="s">
        <v>191</v>
      </c>
      <c r="AL49" s="67" t="s">
        <v>11</v>
      </c>
      <c r="AM49" s="74"/>
      <c r="AN49" s="147" t="s">
        <v>228</v>
      </c>
      <c r="AO49" s="245" t="s">
        <v>302</v>
      </c>
      <c r="AP49" s="167" t="s">
        <v>259</v>
      </c>
      <c r="AQ49" s="171">
        <v>4</v>
      </c>
      <c r="AR49" s="170" t="s">
        <v>106</v>
      </c>
      <c r="AS49" s="82" t="s">
        <v>194</v>
      </c>
      <c r="AT49" s="72"/>
      <c r="AU49" s="107">
        <v>0.01</v>
      </c>
      <c r="AV49" s="103">
        <v>0.13</v>
      </c>
      <c r="AW49" s="103">
        <v>0.28999999999999998</v>
      </c>
      <c r="AX49" s="103">
        <v>0.05</v>
      </c>
      <c r="AY49" s="122">
        <v>0.72</v>
      </c>
      <c r="AZ49" s="119">
        <f t="shared" si="8"/>
        <v>0.23164227604866028</v>
      </c>
      <c r="BA49" s="102">
        <f t="shared" si="0"/>
        <v>0.5405724048614502</v>
      </c>
      <c r="BB49" s="102">
        <f t="shared" si="1"/>
        <v>10.75286865234375</v>
      </c>
      <c r="BC49" s="102">
        <f t="shared" si="2"/>
        <v>9.9806539714336395</v>
      </c>
      <c r="BD49" s="67">
        <f t="shared" si="3"/>
        <v>1.2</v>
      </c>
      <c r="BE49" s="67">
        <v>9.14</v>
      </c>
      <c r="BF49" s="106">
        <f t="shared" si="4"/>
        <v>10.34</v>
      </c>
    </row>
    <row r="50" spans="1:59" ht="75" x14ac:dyDescent="0.25">
      <c r="A50" s="44">
        <f>GS_VISIBILITY!A51</f>
        <v>43441</v>
      </c>
      <c r="B50" s="40">
        <v>6099.518</v>
      </c>
      <c r="C50" s="40" t="str">
        <f t="shared" si="9"/>
        <v>Fri</v>
      </c>
      <c r="D50" s="41">
        <f>GS_VISIBILITY!B51</f>
        <v>341</v>
      </c>
      <c r="E50" s="247">
        <f t="shared" si="5"/>
        <v>49</v>
      </c>
      <c r="F50" s="49">
        <f t="shared" si="6"/>
        <v>46</v>
      </c>
      <c r="G50" s="50">
        <f>Geometry_20Oct2018!R50</f>
        <v>0.9025536151350283</v>
      </c>
      <c r="H50" s="251">
        <f>Geometry_20Oct2018!J50</f>
        <v>0.11684211145519652</v>
      </c>
      <c r="I50" s="252">
        <f>Geometry_20Oct2018!O50</f>
        <v>43.188000000000002</v>
      </c>
      <c r="J50" s="252">
        <f>Geometry_20Oct2018!P50</f>
        <v>131.73500000000001</v>
      </c>
      <c r="K50" s="253">
        <f>Geometry_20Oct2018!K50</f>
        <v>58.304861370550249</v>
      </c>
      <c r="L50" s="115" t="s">
        <v>181</v>
      </c>
      <c r="M50" s="43">
        <f>IF(L50="MLG",GS_VISIBILITY!C51,GS_VISIBILITY!H51)</f>
        <v>0.33737268518518521</v>
      </c>
      <c r="N50" s="43">
        <f>IF(L50="MLG",GS_VISIBILITY!D51,GS_VISIBILITY!I51)</f>
        <v>0.80016203703703714</v>
      </c>
      <c r="O50" s="127">
        <f>IF(L50="MLG",GS_VISIBILITY!G51,GS_VISIBILITY!L51)</f>
        <v>10.106944444444444</v>
      </c>
      <c r="P50" s="126">
        <v>2.0390000000000001</v>
      </c>
      <c r="Q50" s="36">
        <v>130.54513281249999</v>
      </c>
      <c r="R50" s="37">
        <v>348.12037500000002</v>
      </c>
      <c r="S50" s="84">
        <f t="shared" si="7"/>
        <v>348.12037500000002</v>
      </c>
      <c r="T50" s="137" t="s">
        <v>316</v>
      </c>
      <c r="U50" s="172" t="s">
        <v>416</v>
      </c>
      <c r="V50" s="174" t="s">
        <v>478</v>
      </c>
      <c r="W50" s="180" t="s">
        <v>417</v>
      </c>
      <c r="X50" s="173" t="s">
        <v>229</v>
      </c>
      <c r="Y50" s="129"/>
      <c r="Z50" s="129" t="s">
        <v>445</v>
      </c>
      <c r="AA50" s="294" t="s">
        <v>439</v>
      </c>
      <c r="AB50" s="129" t="s">
        <v>439</v>
      </c>
      <c r="AC50" s="129"/>
      <c r="AD50" s="129"/>
      <c r="AE50" s="129"/>
      <c r="AF50" s="68" t="s">
        <v>539</v>
      </c>
      <c r="AG50" s="297" t="s">
        <v>489</v>
      </c>
      <c r="AH50" s="299"/>
      <c r="AI50" s="129"/>
      <c r="AJ50" s="68" t="s">
        <v>467</v>
      </c>
      <c r="AK50" s="82" t="s">
        <v>191</v>
      </c>
      <c r="AL50" s="67" t="s">
        <v>11</v>
      </c>
      <c r="AM50" s="74"/>
      <c r="AN50" s="241"/>
      <c r="AO50" s="189" t="s">
        <v>300</v>
      </c>
      <c r="AP50" s="167" t="s">
        <v>367</v>
      </c>
      <c r="AQ50" s="168">
        <v>9</v>
      </c>
      <c r="AR50" s="173"/>
      <c r="AS50" s="82" t="s">
        <v>194</v>
      </c>
      <c r="AT50" s="74"/>
      <c r="AU50" s="107">
        <v>0.01</v>
      </c>
      <c r="AV50" s="103">
        <v>0.13</v>
      </c>
      <c r="AW50" s="103">
        <v>0.28999999999999998</v>
      </c>
      <c r="AX50" s="103">
        <v>0.05</v>
      </c>
      <c r="AY50" s="122">
        <v>0.72</v>
      </c>
      <c r="AZ50" s="119">
        <f t="shared" si="8"/>
        <v>0.23164227604866028</v>
      </c>
      <c r="BA50" s="102">
        <f t="shared" si="0"/>
        <v>0.5405724048614502</v>
      </c>
      <c r="BB50" s="102">
        <f t="shared" si="1"/>
        <v>10.75286865234375</v>
      </c>
      <c r="BC50" s="102">
        <f t="shared" si="2"/>
        <v>9.9806539714336395</v>
      </c>
      <c r="BD50" s="67">
        <f t="shared" si="3"/>
        <v>1.2</v>
      </c>
      <c r="BE50" s="67">
        <v>6.37</v>
      </c>
      <c r="BF50" s="106">
        <f t="shared" si="4"/>
        <v>7.57</v>
      </c>
    </row>
    <row r="51" spans="1:59" ht="112.5" x14ac:dyDescent="0.25">
      <c r="A51" s="44">
        <f>GS_VISIBILITY!A52</f>
        <v>43442</v>
      </c>
      <c r="B51" s="40">
        <v>6100.518</v>
      </c>
      <c r="C51" s="40" t="str">
        <f t="shared" si="9"/>
        <v>Sat</v>
      </c>
      <c r="D51" s="41">
        <f>GS_VISIBILITY!B52</f>
        <v>342</v>
      </c>
      <c r="E51" s="247">
        <f t="shared" si="5"/>
        <v>50</v>
      </c>
      <c r="F51" s="49">
        <f t="shared" si="6"/>
        <v>47</v>
      </c>
      <c r="G51" s="50">
        <f>Geometry_20Oct2018!R51</f>
        <v>0.90232331436269775</v>
      </c>
      <c r="H51" s="251">
        <f>Geometry_20Oct2018!J51</f>
        <v>0.11983893219870043</v>
      </c>
      <c r="I51" s="252">
        <f>Geometry_20Oct2018!O51</f>
        <v>43.793999999999997</v>
      </c>
      <c r="J51" s="252">
        <f>Geometry_20Oct2018!P51</f>
        <v>130.93299999999999</v>
      </c>
      <c r="K51" s="253">
        <f>Geometry_20Oct2018!K51</f>
        <v>59.800291535464588</v>
      </c>
      <c r="L51" s="115" t="s">
        <v>181</v>
      </c>
      <c r="M51" s="43">
        <f>IF(L51="MLG",GS_VISIBILITY!C52,GS_VISIBILITY!H52)</f>
        <v>0.33528935185185182</v>
      </c>
      <c r="N51" s="43">
        <f>IF(L51="MLG",GS_VISIBILITY!D52,GS_VISIBILITY!I52)</f>
        <v>0.79880787037037038</v>
      </c>
      <c r="O51" s="127">
        <f>IF(L51="MLG",GS_VISIBILITY!G52,GS_VISIBILITY!L52)</f>
        <v>10.124444444444444</v>
      </c>
      <c r="P51" s="126">
        <v>2.0390000000000001</v>
      </c>
      <c r="Q51" s="36">
        <v>130.54513281249999</v>
      </c>
      <c r="R51" s="37">
        <v>348.12037500000002</v>
      </c>
      <c r="S51" s="84">
        <f t="shared" si="7"/>
        <v>348.12037500000002</v>
      </c>
      <c r="T51" s="137" t="s">
        <v>246</v>
      </c>
      <c r="U51" s="172" t="s">
        <v>418</v>
      </c>
      <c r="V51" s="174" t="s">
        <v>479</v>
      </c>
      <c r="W51" s="173" t="s">
        <v>419</v>
      </c>
      <c r="X51" s="173" t="s">
        <v>230</v>
      </c>
      <c r="Y51" s="294" t="s">
        <v>440</v>
      </c>
      <c r="Z51" s="129" t="s">
        <v>439</v>
      </c>
      <c r="AA51" s="294" t="s">
        <v>440</v>
      </c>
      <c r="AB51" s="294" t="s">
        <v>439</v>
      </c>
      <c r="AC51" s="129" t="s">
        <v>440</v>
      </c>
      <c r="AD51" s="129" t="s">
        <v>439</v>
      </c>
      <c r="AE51" s="129" t="s">
        <v>440</v>
      </c>
      <c r="AF51" s="65" t="s">
        <v>533</v>
      </c>
      <c r="AG51" s="297" t="s">
        <v>489</v>
      </c>
      <c r="AH51" s="299"/>
      <c r="AI51" s="129"/>
      <c r="AJ51" s="65"/>
      <c r="AK51" s="82" t="s">
        <v>191</v>
      </c>
      <c r="AL51" s="67" t="s">
        <v>11</v>
      </c>
      <c r="AM51" s="191"/>
      <c r="AN51" s="241"/>
      <c r="AO51" s="189"/>
      <c r="AP51" s="167"/>
      <c r="AQ51" s="168"/>
      <c r="AR51" s="192"/>
      <c r="AS51" s="82" t="s">
        <v>194</v>
      </c>
      <c r="AT51" s="242"/>
      <c r="AU51" s="107">
        <v>0.01</v>
      </c>
      <c r="AV51" s="103">
        <v>0.13</v>
      </c>
      <c r="AW51" s="103">
        <v>0.28999999999999998</v>
      </c>
      <c r="AX51" s="103">
        <v>0.05</v>
      </c>
      <c r="AY51" s="122">
        <v>0.72</v>
      </c>
      <c r="AZ51" s="119">
        <f t="shared" si="8"/>
        <v>0.23164227604866028</v>
      </c>
      <c r="BA51" s="102">
        <f t="shared" si="0"/>
        <v>0.5405724048614502</v>
      </c>
      <c r="BB51" s="102">
        <f t="shared" si="1"/>
        <v>10.75286865234375</v>
      </c>
      <c r="BC51" s="102">
        <f t="shared" si="2"/>
        <v>9.9806539714336395</v>
      </c>
      <c r="BD51" s="67">
        <f t="shared" si="3"/>
        <v>1.2</v>
      </c>
      <c r="BE51" s="67">
        <v>16</v>
      </c>
      <c r="BF51" s="106">
        <f t="shared" si="4"/>
        <v>17.2</v>
      </c>
      <c r="BG51" s="6" t="s">
        <v>450</v>
      </c>
    </row>
    <row r="52" spans="1:59" ht="37.5" x14ac:dyDescent="0.25">
      <c r="A52" s="44">
        <f>GS_VISIBILITY!A53</f>
        <v>43443</v>
      </c>
      <c r="B52" s="40">
        <v>6101.518</v>
      </c>
      <c r="C52" s="40" t="str">
        <f t="shared" si="9"/>
        <v>Sun</v>
      </c>
      <c r="D52" s="41">
        <f>GS_VISIBILITY!B53</f>
        <v>343</v>
      </c>
      <c r="E52" s="247">
        <f t="shared" si="5"/>
        <v>51</v>
      </c>
      <c r="F52" s="49">
        <f t="shared" si="6"/>
        <v>48</v>
      </c>
      <c r="G52" s="50">
        <f>Geometry_20Oct2018!R52</f>
        <v>0.90246823934057341</v>
      </c>
      <c r="H52" s="251">
        <f>Geometry_20Oct2018!J52</f>
        <v>0.12285876129118684</v>
      </c>
      <c r="I52" s="252">
        <f>Geometry_20Oct2018!O52</f>
        <v>44.390999999999998</v>
      </c>
      <c r="J52" s="252">
        <f>Geometry_20Oct2018!P52</f>
        <v>130.137</v>
      </c>
      <c r="K52" s="253">
        <f>Geometry_20Oct2018!K52</f>
        <v>61.307202994075894</v>
      </c>
      <c r="L52" s="115" t="s">
        <v>181</v>
      </c>
      <c r="M52" s="43">
        <f>IF(L52="MLG",GS_VISIBILITY!C53,GS_VISIBILITY!H53)</f>
        <v>0.33320601851851855</v>
      </c>
      <c r="N52" s="43">
        <f>IF(L52="MLG",GS_VISIBILITY!D53,GS_VISIBILITY!I53)</f>
        <v>0.7974768518518518</v>
      </c>
      <c r="O52" s="127">
        <f>IF(L52="MLG",GS_VISIBILITY!G53,GS_VISIBILITY!L53)</f>
        <v>10.1425</v>
      </c>
      <c r="P52" s="126">
        <v>2.0390000000000001</v>
      </c>
      <c r="Q52" s="36">
        <v>130.54513281249999</v>
      </c>
      <c r="R52" s="37">
        <v>348.12037500000002</v>
      </c>
      <c r="S52" s="84">
        <f t="shared" si="7"/>
        <v>348.12037500000002</v>
      </c>
      <c r="T52" s="137" t="s">
        <v>280</v>
      </c>
      <c r="U52" s="166" t="s">
        <v>410</v>
      </c>
      <c r="V52" s="174" t="s">
        <v>472</v>
      </c>
      <c r="W52" s="173" t="s">
        <v>404</v>
      </c>
      <c r="X52" s="173">
        <v>3</v>
      </c>
      <c r="Y52" s="129" t="s">
        <v>440</v>
      </c>
      <c r="Z52" s="129" t="s">
        <v>439</v>
      </c>
      <c r="AA52" s="129" t="s">
        <v>440</v>
      </c>
      <c r="AB52" s="129" t="s">
        <v>439</v>
      </c>
      <c r="AC52" s="129" t="s">
        <v>440</v>
      </c>
      <c r="AD52" s="129" t="s">
        <v>440</v>
      </c>
      <c r="AE52" s="129" t="s">
        <v>440</v>
      </c>
      <c r="AF52" s="65" t="s">
        <v>533</v>
      </c>
      <c r="AG52" s="297" t="s">
        <v>489</v>
      </c>
      <c r="AH52" s="299"/>
      <c r="AI52" s="82"/>
      <c r="AJ52" s="68"/>
      <c r="AK52" s="82" t="s">
        <v>191</v>
      </c>
      <c r="AL52" s="67" t="s">
        <v>11</v>
      </c>
      <c r="AM52" s="74"/>
      <c r="AN52" s="241"/>
      <c r="AO52" s="189"/>
      <c r="AP52" s="167"/>
      <c r="AQ52" s="168"/>
      <c r="AR52" s="173"/>
      <c r="AS52" s="82" t="s">
        <v>194</v>
      </c>
      <c r="AT52" s="74"/>
      <c r="AU52" s="105"/>
      <c r="AV52" s="103">
        <v>0.13</v>
      </c>
      <c r="AW52" s="102"/>
      <c r="AX52" s="102"/>
      <c r="AY52" s="106"/>
      <c r="AZ52" s="119">
        <f t="shared" si="8"/>
        <v>0.23164227604866028</v>
      </c>
      <c r="BA52" s="102">
        <f t="shared" si="0"/>
        <v>0.5405724048614502</v>
      </c>
      <c r="BB52" s="102">
        <f t="shared" si="1"/>
        <v>10.75286865234375</v>
      </c>
      <c r="BC52" s="102">
        <f t="shared" si="2"/>
        <v>9.9806539714336395</v>
      </c>
      <c r="BD52" s="67">
        <f t="shared" si="3"/>
        <v>0.13</v>
      </c>
      <c r="BE52" s="67">
        <v>1.41</v>
      </c>
      <c r="BF52" s="106">
        <f t="shared" si="4"/>
        <v>1.54</v>
      </c>
      <c r="BG52" s="6" t="s">
        <v>450</v>
      </c>
    </row>
    <row r="53" spans="1:59" ht="50.5" x14ac:dyDescent="0.25">
      <c r="A53" s="44">
        <f>GS_VISIBILITY!A54</f>
        <v>43444</v>
      </c>
      <c r="B53" s="40">
        <v>6102.518</v>
      </c>
      <c r="C53" s="40" t="str">
        <f t="shared" si="9"/>
        <v>Mon</v>
      </c>
      <c r="D53" s="41">
        <f>GS_VISIBILITY!B54</f>
        <v>344</v>
      </c>
      <c r="E53" s="247">
        <f t="shared" si="5"/>
        <v>52</v>
      </c>
      <c r="F53" s="49">
        <f t="shared" si="6"/>
        <v>49</v>
      </c>
      <c r="G53" s="50">
        <f>Geometry_20Oct2018!R53</f>
        <v>0.90298820939094915</v>
      </c>
      <c r="H53" s="251">
        <f>Geometry_20Oct2018!J53</f>
        <v>0.125901304610821</v>
      </c>
      <c r="I53" s="252">
        <f>Geometry_20Oct2018!O53</f>
        <v>44.978999999999999</v>
      </c>
      <c r="J53" s="252">
        <f>Geometry_20Oct2018!P53</f>
        <v>129.34700000000001</v>
      </c>
      <c r="K53" s="253">
        <f>Geometry_20Oct2018!K53</f>
        <v>62.825448977958054</v>
      </c>
      <c r="L53" s="115" t="s">
        <v>181</v>
      </c>
      <c r="M53" s="43">
        <f>IF(L53="MLG",GS_VISIBILITY!C54,GS_VISIBILITY!H54)</f>
        <v>0.33116898148148149</v>
      </c>
      <c r="N53" s="43">
        <f>IF(L53="MLG",GS_VISIBILITY!D54,GS_VISIBILITY!I54)</f>
        <v>0.7961921296296296</v>
      </c>
      <c r="O53" s="127">
        <f>IF(L53="MLG",GS_VISIBILITY!G54,GS_VISIBILITY!L54)</f>
        <v>10.160555555555556</v>
      </c>
      <c r="P53" s="126">
        <v>2.0390000000000001</v>
      </c>
      <c r="Q53" s="36">
        <v>130.54513281249999</v>
      </c>
      <c r="R53" s="37">
        <v>348.12037500000002</v>
      </c>
      <c r="S53" s="84">
        <f t="shared" si="7"/>
        <v>348.12037500000002</v>
      </c>
      <c r="T53" s="137" t="s">
        <v>67</v>
      </c>
      <c r="U53" s="166" t="s">
        <v>241</v>
      </c>
      <c r="V53" s="167" t="s">
        <v>77</v>
      </c>
      <c r="W53" s="168">
        <v>8</v>
      </c>
      <c r="X53" s="173">
        <v>0</v>
      </c>
      <c r="Y53" s="129" t="s">
        <v>445</v>
      </c>
      <c r="Z53" s="129" t="s">
        <v>440</v>
      </c>
      <c r="AA53" s="129"/>
      <c r="AB53" s="129" t="s">
        <v>439</v>
      </c>
      <c r="AC53" s="129"/>
      <c r="AD53" s="129"/>
      <c r="AE53" s="129"/>
      <c r="AF53" s="65" t="s">
        <v>533</v>
      </c>
      <c r="AG53" s="297" t="s">
        <v>489</v>
      </c>
      <c r="AH53" s="299"/>
      <c r="AI53" s="82" t="s">
        <v>296</v>
      </c>
      <c r="AJ53" s="68" t="s">
        <v>468</v>
      </c>
      <c r="AK53" s="82" t="s">
        <v>191</v>
      </c>
      <c r="AL53" s="67" t="s">
        <v>11</v>
      </c>
      <c r="AM53" s="74"/>
      <c r="AN53" s="241" t="s">
        <v>46</v>
      </c>
      <c r="AO53" s="189" t="s">
        <v>300</v>
      </c>
      <c r="AP53" s="167" t="s">
        <v>75</v>
      </c>
      <c r="AQ53" s="168">
        <v>10</v>
      </c>
      <c r="AR53" s="173">
        <v>0</v>
      </c>
      <c r="AS53" s="82" t="s">
        <v>194</v>
      </c>
      <c r="AT53" s="74"/>
      <c r="AU53" s="105"/>
      <c r="AV53" s="103">
        <v>0.13</v>
      </c>
      <c r="AW53" s="102"/>
      <c r="AX53" s="102"/>
      <c r="AY53" s="106"/>
      <c r="AZ53" s="119">
        <f t="shared" si="8"/>
        <v>0.23164227604866028</v>
      </c>
      <c r="BA53" s="102">
        <f t="shared" si="0"/>
        <v>0.5405724048614502</v>
      </c>
      <c r="BB53" s="102">
        <f t="shared" si="1"/>
        <v>10.75286865234375</v>
      </c>
      <c r="BC53" s="102">
        <f t="shared" si="2"/>
        <v>9.9806539714336395</v>
      </c>
      <c r="BD53" s="67">
        <f t="shared" si="3"/>
        <v>0.13</v>
      </c>
      <c r="BE53" s="67" t="e">
        <f>#REF!+#REF!</f>
        <v>#REF!</v>
      </c>
      <c r="BF53" s="106" t="e">
        <f t="shared" si="4"/>
        <v>#REF!</v>
      </c>
    </row>
    <row r="54" spans="1:59" ht="37.5" x14ac:dyDescent="0.25">
      <c r="A54" s="44">
        <f>GS_VISIBILITY!A55</f>
        <v>43445</v>
      </c>
      <c r="B54" s="40">
        <v>6103.518</v>
      </c>
      <c r="C54" s="40" t="str">
        <f t="shared" si="9"/>
        <v>Tue</v>
      </c>
      <c r="D54" s="41">
        <f>GS_VISIBILITY!B55</f>
        <v>345</v>
      </c>
      <c r="E54" s="247">
        <f t="shared" si="5"/>
        <v>53</v>
      </c>
      <c r="F54" s="49">
        <f t="shared" si="6"/>
        <v>50</v>
      </c>
      <c r="G54" s="50">
        <f>Geometry_20Oct2018!R54</f>
        <v>0.90051728792662622</v>
      </c>
      <c r="H54" s="251">
        <f>Geometry_20Oct2018!J54</f>
        <v>0.12896609423650215</v>
      </c>
      <c r="I54" s="252">
        <f>Geometry_20Oct2018!O54</f>
        <v>45.558999999999997</v>
      </c>
      <c r="J54" s="252">
        <f>Geometry_20Oct2018!P54</f>
        <v>128.56299999999999</v>
      </c>
      <c r="K54" s="253">
        <f>Geometry_20Oct2018!K54</f>
        <v>64.354795991887713</v>
      </c>
      <c r="L54" s="115" t="s">
        <v>181</v>
      </c>
      <c r="M54" s="43">
        <f>IF(L54="MLG",GS_VISIBILITY!C55,GS_VISIBILITY!H55)</f>
        <v>0.3291203703703704</v>
      </c>
      <c r="N54" s="43">
        <f>IF(L54="MLG",GS_VISIBILITY!D55,GS_VISIBILITY!I55)</f>
        <v>0.79493055555555558</v>
      </c>
      <c r="O54" s="127">
        <f>IF(L54="MLG",GS_VISIBILITY!G55,GS_VISIBILITY!L55)</f>
        <v>10.179444444444444</v>
      </c>
      <c r="P54" s="126">
        <v>2.0390000000000001</v>
      </c>
      <c r="Q54" s="36">
        <v>104.436109375</v>
      </c>
      <c r="R54" s="37">
        <v>348.12037500000002</v>
      </c>
      <c r="S54" s="84">
        <f t="shared" si="7"/>
        <v>348.12037500000002</v>
      </c>
      <c r="T54" s="150" t="s">
        <v>35</v>
      </c>
      <c r="U54" s="189" t="s">
        <v>255</v>
      </c>
      <c r="V54" s="182" t="s">
        <v>421</v>
      </c>
      <c r="W54" s="183" t="s">
        <v>122</v>
      </c>
      <c r="X54" s="168"/>
      <c r="Y54" s="129" t="s">
        <v>445</v>
      </c>
      <c r="Z54" s="129" t="s">
        <v>440</v>
      </c>
      <c r="AA54" s="129" t="s">
        <v>443</v>
      </c>
      <c r="AB54" s="129"/>
      <c r="AC54" s="129" t="s">
        <v>443</v>
      </c>
      <c r="AD54" s="129" t="s">
        <v>439</v>
      </c>
      <c r="AE54" s="129"/>
      <c r="AF54" s="302"/>
      <c r="AG54" s="297" t="s">
        <v>516</v>
      </c>
      <c r="AH54" s="299"/>
      <c r="AI54" s="82"/>
      <c r="AJ54" s="68"/>
      <c r="AK54" s="82" t="s">
        <v>191</v>
      </c>
      <c r="AL54" s="67" t="s">
        <v>11</v>
      </c>
      <c r="AM54" s="79" t="s">
        <v>1</v>
      </c>
      <c r="AN54" s="241" t="s">
        <v>46</v>
      </c>
      <c r="AO54" s="189" t="s">
        <v>300</v>
      </c>
      <c r="AP54" s="167" t="s">
        <v>75</v>
      </c>
      <c r="AQ54" s="168">
        <v>10</v>
      </c>
      <c r="AR54" s="184"/>
      <c r="AS54" s="82" t="s">
        <v>194</v>
      </c>
      <c r="AT54" s="79"/>
      <c r="AU54" s="107">
        <v>0.01</v>
      </c>
      <c r="AV54" s="103">
        <v>0.13</v>
      </c>
      <c r="AW54" s="103">
        <v>0.28999999999999998</v>
      </c>
      <c r="AX54" s="103">
        <v>0.05</v>
      </c>
      <c r="AY54" s="122">
        <v>0.72</v>
      </c>
      <c r="AZ54" s="119">
        <f t="shared" si="8"/>
        <v>0.23164227604866028</v>
      </c>
      <c r="BA54" s="102">
        <f t="shared" si="0"/>
        <v>0.5405724048614502</v>
      </c>
      <c r="BB54" s="102">
        <f t="shared" si="1"/>
        <v>10.75286865234375</v>
      </c>
      <c r="BC54" s="102">
        <f t="shared" si="2"/>
        <v>9.9806539714336395</v>
      </c>
      <c r="BD54" s="67">
        <f t="shared" si="3"/>
        <v>1.2</v>
      </c>
      <c r="BE54" s="67" t="e">
        <f>#REF!+#REF!</f>
        <v>#REF!</v>
      </c>
      <c r="BF54" s="106" t="e">
        <f t="shared" si="4"/>
        <v>#REF!</v>
      </c>
    </row>
    <row r="55" spans="1:59" ht="101.5" x14ac:dyDescent="0.25">
      <c r="A55" s="44">
        <f>GS_VISIBILITY!A56</f>
        <v>43446</v>
      </c>
      <c r="B55" s="40">
        <v>6104.518</v>
      </c>
      <c r="C55" s="40" t="str">
        <f t="shared" si="9"/>
        <v>Wed</v>
      </c>
      <c r="D55" s="41">
        <f>GS_VISIBILITY!B56</f>
        <v>346</v>
      </c>
      <c r="E55" s="247">
        <f t="shared" si="5"/>
        <v>54</v>
      </c>
      <c r="F55" s="49">
        <f t="shared" ref="F55:F79" si="10">F54+1</f>
        <v>51</v>
      </c>
      <c r="G55" s="50">
        <f>Geometry_20Oct2018!R55</f>
        <v>0.89842369019024138</v>
      </c>
      <c r="H55" s="251">
        <f>Geometry_20Oct2018!J55</f>
        <v>0.13205276251593689</v>
      </c>
      <c r="I55" s="252">
        <f>Geometry_20Oct2018!O55</f>
        <v>46.131</v>
      </c>
      <c r="J55" s="252">
        <f>Geometry_20Oct2018!P55</f>
        <v>127.78400000000001</v>
      </c>
      <c r="K55" s="253">
        <f>Geometry_20Oct2018!K55</f>
        <v>65.895060575332224</v>
      </c>
      <c r="L55" s="115" t="s">
        <v>181</v>
      </c>
      <c r="M55" s="43">
        <f>IF(L55="MLG",GS_VISIBILITY!C56,GS_VISIBILITY!H56)</f>
        <v>0.32711805555555556</v>
      </c>
      <c r="N55" s="43">
        <f>IF(L55="MLG",GS_VISIBILITY!D56,GS_VISIBILITY!I56)</f>
        <v>0.79369212962962965</v>
      </c>
      <c r="O55" s="127">
        <f>IF(L55="MLG",GS_VISIBILITY!G56,GS_VISIBILITY!L56)</f>
        <v>10.197777777777778</v>
      </c>
      <c r="P55" s="126">
        <v>2.0390000000000001</v>
      </c>
      <c r="Q55" s="36">
        <v>104.436109375</v>
      </c>
      <c r="R55" s="37">
        <v>348.12037500000002</v>
      </c>
      <c r="S55" s="84">
        <f t="shared" si="7"/>
        <v>348.12037500000002</v>
      </c>
      <c r="T55" s="150" t="s">
        <v>370</v>
      </c>
      <c r="U55" s="189" t="s">
        <v>255</v>
      </c>
      <c r="V55" s="182" t="s">
        <v>420</v>
      </c>
      <c r="W55" s="183" t="s">
        <v>369</v>
      </c>
      <c r="X55" s="184"/>
      <c r="Y55" s="129" t="s">
        <v>445</v>
      </c>
      <c r="Z55" s="129"/>
      <c r="AA55" s="129"/>
      <c r="AB55" s="129" t="s">
        <v>439</v>
      </c>
      <c r="AC55" s="129"/>
      <c r="AD55" s="294" t="s">
        <v>439</v>
      </c>
      <c r="AE55" s="129"/>
      <c r="AF55" s="302" t="s">
        <v>526</v>
      </c>
      <c r="AG55" s="297" t="s">
        <v>515</v>
      </c>
      <c r="AH55" s="299"/>
      <c r="AI55" s="82"/>
      <c r="AJ55" s="65" t="s">
        <v>469</v>
      </c>
      <c r="AK55" s="82" t="s">
        <v>191</v>
      </c>
      <c r="AL55" s="67" t="s">
        <v>11</v>
      </c>
      <c r="AM55" s="79"/>
      <c r="AN55" s="241" t="s">
        <v>46</v>
      </c>
      <c r="AO55" s="245" t="s">
        <v>357</v>
      </c>
      <c r="AP55" s="167" t="s">
        <v>360</v>
      </c>
      <c r="AQ55" s="173" t="s">
        <v>361</v>
      </c>
      <c r="AR55" s="173" t="s">
        <v>187</v>
      </c>
      <c r="AS55" s="82" t="s">
        <v>194</v>
      </c>
      <c r="AT55" s="79" t="s">
        <v>1</v>
      </c>
      <c r="AU55" s="107">
        <v>0.01</v>
      </c>
      <c r="AV55" s="103">
        <v>0.13</v>
      </c>
      <c r="AW55" s="103">
        <v>0.28999999999999998</v>
      </c>
      <c r="AX55" s="103">
        <v>0.05</v>
      </c>
      <c r="AY55" s="122">
        <v>0.72</v>
      </c>
      <c r="AZ55" s="119">
        <f t="shared" si="8"/>
        <v>0.23164227604866028</v>
      </c>
      <c r="BA55" s="102">
        <f t="shared" si="0"/>
        <v>0.5405724048614502</v>
      </c>
      <c r="BB55" s="102">
        <f t="shared" si="1"/>
        <v>10.75286865234375</v>
      </c>
      <c r="BC55" s="102">
        <f t="shared" si="2"/>
        <v>9.9806539714336395</v>
      </c>
      <c r="BD55" s="67">
        <f t="shared" si="3"/>
        <v>1.2</v>
      </c>
      <c r="BE55" s="67" t="e">
        <f>#REF!+#REF!</f>
        <v>#REF!</v>
      </c>
      <c r="BF55" s="106" t="e">
        <f t="shared" ref="BF55:BF76" si="11">BD55+BE55</f>
        <v>#REF!</v>
      </c>
    </row>
    <row r="56" spans="1:59" ht="50" x14ac:dyDescent="0.25">
      <c r="A56" s="44">
        <f>GS_VISIBILITY!A57</f>
        <v>43447</v>
      </c>
      <c r="B56" s="40">
        <v>6105.518</v>
      </c>
      <c r="C56" s="40" t="str">
        <f t="shared" si="9"/>
        <v>Thu</v>
      </c>
      <c r="D56" s="41">
        <f>GS_VISIBILITY!B57</f>
        <v>347</v>
      </c>
      <c r="E56" s="247">
        <f t="shared" si="5"/>
        <v>55</v>
      </c>
      <c r="F56" s="49">
        <f t="shared" si="10"/>
        <v>52</v>
      </c>
      <c r="G56" s="50">
        <f>Geometry_20Oct2018!R56</f>
        <v>0.8967100590670174</v>
      </c>
      <c r="H56" s="251">
        <f>Geometry_20Oct2018!J56</f>
        <v>0.1351607880513272</v>
      </c>
      <c r="I56" s="252">
        <f>Geometry_20Oct2018!O56</f>
        <v>46.695</v>
      </c>
      <c r="J56" s="252">
        <f>Geometry_20Oct2018!P56</f>
        <v>127.011</v>
      </c>
      <c r="K56" s="253">
        <f>Geometry_20Oct2018!K56</f>
        <v>67.445982547899874</v>
      </c>
      <c r="L56" s="115" t="s">
        <v>181</v>
      </c>
      <c r="M56" s="43">
        <f>IF(L56="MLG",GS_VISIBILITY!C57,GS_VISIBILITY!H57)</f>
        <v>0.32513888888888892</v>
      </c>
      <c r="N56" s="43">
        <f>IF(L56="MLG",GS_VISIBILITY!D57,GS_VISIBILITY!I57)</f>
        <v>0.79249999999999998</v>
      </c>
      <c r="O56" s="127">
        <f>IF(L56="MLG",GS_VISIBILITY!G57,GS_VISIBILITY!L57)</f>
        <v>10.216666666666667</v>
      </c>
      <c r="P56" s="126">
        <v>2.0390000000000001</v>
      </c>
      <c r="Q56" s="36">
        <v>104.436109375</v>
      </c>
      <c r="R56" s="37">
        <v>348.12037500000002</v>
      </c>
      <c r="S56" s="84">
        <f t="shared" si="7"/>
        <v>348.12037500000002</v>
      </c>
      <c r="T56" s="148" t="s">
        <v>46</v>
      </c>
      <c r="U56" s="189" t="s">
        <v>281</v>
      </c>
      <c r="V56" s="167" t="s">
        <v>365</v>
      </c>
      <c r="W56" s="168" t="s">
        <v>318</v>
      </c>
      <c r="X56" s="168">
        <v>0.4</v>
      </c>
      <c r="Y56" s="129" t="s">
        <v>445</v>
      </c>
      <c r="Z56" s="129"/>
      <c r="AA56" s="129"/>
      <c r="AB56" s="129"/>
      <c r="AC56" s="129" t="s">
        <v>439</v>
      </c>
      <c r="AD56" s="129"/>
      <c r="AE56" s="129"/>
      <c r="AF56" s="65" t="s">
        <v>533</v>
      </c>
      <c r="AG56" s="297" t="s">
        <v>488</v>
      </c>
      <c r="AH56" s="299"/>
      <c r="AI56" s="82"/>
      <c r="AJ56" s="65"/>
      <c r="AK56" s="82" t="s">
        <v>191</v>
      </c>
      <c r="AL56" s="67" t="s">
        <v>11</v>
      </c>
      <c r="AM56" s="73"/>
      <c r="AN56" s="148" t="s">
        <v>46</v>
      </c>
      <c r="AO56" s="189" t="s">
        <v>301</v>
      </c>
      <c r="AP56" s="167" t="s">
        <v>76</v>
      </c>
      <c r="AQ56" s="173" t="s">
        <v>258</v>
      </c>
      <c r="AR56" s="168">
        <v>0</v>
      </c>
      <c r="AS56" s="82" t="s">
        <v>194</v>
      </c>
      <c r="AT56" s="73"/>
      <c r="AU56" s="107">
        <v>0.01</v>
      </c>
      <c r="AV56" s="103">
        <v>0.13</v>
      </c>
      <c r="AW56" s="103">
        <v>0.28999999999999998</v>
      </c>
      <c r="AX56" s="103">
        <v>0.05</v>
      </c>
      <c r="AY56" s="122">
        <v>0.72</v>
      </c>
      <c r="AZ56" s="119">
        <f t="shared" si="8"/>
        <v>0.23164227604866028</v>
      </c>
      <c r="BA56" s="102">
        <f t="shared" si="0"/>
        <v>0.5405724048614502</v>
      </c>
      <c r="BB56" s="102">
        <f t="shared" si="1"/>
        <v>10.75286865234375</v>
      </c>
      <c r="BC56" s="102">
        <f t="shared" si="2"/>
        <v>9.9806539714336395</v>
      </c>
      <c r="BD56" s="67">
        <f t="shared" si="3"/>
        <v>1.2</v>
      </c>
      <c r="BE56" s="67" t="e">
        <f>#REF!+#REF!</f>
        <v>#REF!</v>
      </c>
      <c r="BF56" s="106" t="e">
        <f t="shared" si="11"/>
        <v>#REF!</v>
      </c>
    </row>
    <row r="57" spans="1:59" ht="65" x14ac:dyDescent="0.25">
      <c r="A57" s="44">
        <f>GS_VISIBILITY!A58</f>
        <v>43448</v>
      </c>
      <c r="B57" s="40">
        <v>6106.518</v>
      </c>
      <c r="C57" s="40" t="str">
        <f t="shared" si="9"/>
        <v>Fri</v>
      </c>
      <c r="D57" s="41">
        <f>GS_VISIBILITY!B58</f>
        <v>348</v>
      </c>
      <c r="E57" s="247">
        <f t="shared" si="5"/>
        <v>56</v>
      </c>
      <c r="F57" s="49">
        <f t="shared" si="10"/>
        <v>53</v>
      </c>
      <c r="G57" s="50">
        <f>Geometry_20Oct2018!R57</f>
        <v>0.89537857616555638</v>
      </c>
      <c r="H57" s="251">
        <f>Geometry_20Oct2018!J57</f>
        <v>0.13828958259900359</v>
      </c>
      <c r="I57" s="252">
        <f>Geometry_20Oct2018!O57</f>
        <v>47.25</v>
      </c>
      <c r="J57" s="252">
        <f>Geometry_20Oct2018!P57</f>
        <v>126.245</v>
      </c>
      <c r="K57" s="253">
        <f>Geometry_20Oct2018!K57</f>
        <v>69.007268372738437</v>
      </c>
      <c r="L57" s="115" t="s">
        <v>181</v>
      </c>
      <c r="M57" s="43">
        <f>IF(L57="MLG",GS_VISIBILITY!C58,GS_VISIBILITY!H58)</f>
        <v>0.32315972222222222</v>
      </c>
      <c r="N57" s="43">
        <f>IF(L57="MLG",GS_VISIBILITY!D58,GS_VISIBILITY!I58)</f>
        <v>0.79133101851851861</v>
      </c>
      <c r="O57" s="127">
        <f>IF(L57="MLG",GS_VISIBILITY!G58,GS_VISIBILITY!L58)</f>
        <v>10.236111111111111</v>
      </c>
      <c r="P57" s="126">
        <v>2.0390000000000001</v>
      </c>
      <c r="Q57" s="36">
        <v>104.436109375</v>
      </c>
      <c r="R57" s="37">
        <v>348.12037500000002</v>
      </c>
      <c r="S57" s="84">
        <f t="shared" si="7"/>
        <v>348.12037500000002</v>
      </c>
      <c r="T57" s="149" t="s">
        <v>46</v>
      </c>
      <c r="U57" s="189" t="s">
        <v>281</v>
      </c>
      <c r="V57" s="167" t="s">
        <v>366</v>
      </c>
      <c r="W57" s="171" t="s">
        <v>318</v>
      </c>
      <c r="X57" s="168">
        <v>0.4</v>
      </c>
      <c r="Y57" s="129" t="s">
        <v>445</v>
      </c>
      <c r="Z57" s="129"/>
      <c r="AA57" s="129"/>
      <c r="AB57" s="129"/>
      <c r="AC57" s="129" t="s">
        <v>439</v>
      </c>
      <c r="AD57" s="129"/>
      <c r="AE57" s="129"/>
      <c r="AF57" s="65" t="s">
        <v>533</v>
      </c>
      <c r="AG57" s="297" t="s">
        <v>488</v>
      </c>
      <c r="AH57" s="299"/>
      <c r="AI57" s="82"/>
      <c r="AJ57" s="68" t="s">
        <v>470</v>
      </c>
      <c r="AK57" s="82" t="s">
        <v>191</v>
      </c>
      <c r="AL57" s="67" t="s">
        <v>11</v>
      </c>
      <c r="AM57" s="73"/>
      <c r="AN57" s="148" t="s">
        <v>46</v>
      </c>
      <c r="AO57" s="189" t="s">
        <v>340</v>
      </c>
      <c r="AP57" s="167" t="s">
        <v>339</v>
      </c>
      <c r="AQ57" s="173" t="s">
        <v>394</v>
      </c>
      <c r="AR57" s="168">
        <v>0</v>
      </c>
      <c r="AS57" s="82" t="s">
        <v>194</v>
      </c>
      <c r="AT57" s="73"/>
      <c r="AU57" s="107">
        <v>0.01</v>
      </c>
      <c r="AV57" s="103">
        <v>0.13</v>
      </c>
      <c r="AW57" s="103">
        <v>0.28999999999999998</v>
      </c>
      <c r="AX57" s="103">
        <v>0.05</v>
      </c>
      <c r="AY57" s="122">
        <v>0.72</v>
      </c>
      <c r="AZ57" s="119">
        <f t="shared" si="8"/>
        <v>0.23164227604866028</v>
      </c>
      <c r="BA57" s="102">
        <f t="shared" si="0"/>
        <v>0.5405724048614502</v>
      </c>
      <c r="BB57" s="102">
        <f t="shared" ref="BB57:BB79" si="12">348*9*3600/1024/1024</f>
        <v>10.75286865234375</v>
      </c>
      <c r="BC57" s="102">
        <f t="shared" si="2"/>
        <v>9.9806539714336395</v>
      </c>
      <c r="BD57" s="67">
        <f t="shared" si="3"/>
        <v>1.2</v>
      </c>
      <c r="BE57" s="67" t="e">
        <f>#REF!+#REF!</f>
        <v>#REF!</v>
      </c>
      <c r="BF57" s="106" t="e">
        <f t="shared" si="11"/>
        <v>#REF!</v>
      </c>
    </row>
    <row r="58" spans="1:59" ht="38" thickBot="1" x14ac:dyDescent="0.3">
      <c r="A58" s="44">
        <f>GS_VISIBILITY!A59</f>
        <v>43449</v>
      </c>
      <c r="B58" s="40">
        <v>6107.518</v>
      </c>
      <c r="C58" s="40" t="str">
        <f t="shared" si="9"/>
        <v>Sat</v>
      </c>
      <c r="D58" s="41">
        <f>GS_VISIBILITY!B59</f>
        <v>349</v>
      </c>
      <c r="E58" s="247">
        <f t="shared" si="5"/>
        <v>57</v>
      </c>
      <c r="F58" s="49">
        <f>F57+1</f>
        <v>54</v>
      </c>
      <c r="G58" s="50">
        <f>Geometry_20Oct2018!R58</f>
        <v>0.89443094813448876</v>
      </c>
      <c r="H58" s="251">
        <f>Geometry_20Oct2018!J58</f>
        <v>0.14143870497621389</v>
      </c>
      <c r="I58" s="252">
        <f>Geometry_20Oct2018!O58</f>
        <v>47.795999999999999</v>
      </c>
      <c r="J58" s="252">
        <f>Geometry_20Oct2018!P58</f>
        <v>125.48399999999999</v>
      </c>
      <c r="K58" s="253">
        <f>Geometry_20Oct2018!K58</f>
        <v>70.578697897208727</v>
      </c>
      <c r="L58" s="115" t="s">
        <v>181</v>
      </c>
      <c r="M58" s="43">
        <f>IF(L58="MLG",GS_VISIBILITY!C59,GS_VISIBILITY!H59)</f>
        <v>0.32121527777777775</v>
      </c>
      <c r="N58" s="43">
        <f>IF(L58="MLG",GS_VISIBILITY!D59,GS_VISIBILITY!I59)</f>
        <v>0.79017361111111117</v>
      </c>
      <c r="O58" s="127">
        <f>IF(L58="MLG",GS_VISIBILITY!G59,GS_VISIBILITY!L59)</f>
        <v>10.255000000000001</v>
      </c>
      <c r="P58" s="126">
        <v>2.0390000000000001</v>
      </c>
      <c r="Q58" s="36">
        <v>87.030093750000006</v>
      </c>
      <c r="R58" s="37">
        <v>348.12037500000002</v>
      </c>
      <c r="S58" s="84">
        <f t="shared" si="7"/>
        <v>348.12037500000002</v>
      </c>
      <c r="T58" s="141"/>
      <c r="U58" s="185"/>
      <c r="V58" s="186" t="s">
        <v>51</v>
      </c>
      <c r="W58" s="187"/>
      <c r="X58" s="186"/>
      <c r="Y58" s="213"/>
      <c r="Z58" s="213"/>
      <c r="AA58" s="213"/>
      <c r="AB58" s="213"/>
      <c r="AC58" s="213"/>
      <c r="AD58" s="213"/>
      <c r="AE58" s="213"/>
      <c r="AF58" s="301"/>
      <c r="AG58" s="297" t="s">
        <v>517</v>
      </c>
      <c r="AH58" s="299"/>
      <c r="AI58" s="76"/>
      <c r="AJ58" s="75"/>
      <c r="AK58" s="75"/>
      <c r="AL58" s="76"/>
      <c r="AM58" s="77"/>
      <c r="AN58" s="243"/>
      <c r="AO58" s="185"/>
      <c r="AP58" s="186" t="s">
        <v>51</v>
      </c>
      <c r="AQ58" s="187"/>
      <c r="AR58" s="186"/>
      <c r="AS58" s="75"/>
      <c r="AT58" s="77"/>
      <c r="AU58" s="117"/>
      <c r="AV58" s="85"/>
      <c r="AW58" s="85"/>
      <c r="AX58" s="85"/>
      <c r="AY58" s="123"/>
      <c r="AZ58" s="119">
        <f t="shared" si="8"/>
        <v>0.23164227604866028</v>
      </c>
      <c r="BA58" s="102">
        <f t="shared" si="0"/>
        <v>0.5405724048614502</v>
      </c>
      <c r="BB58" s="102">
        <f t="shared" si="12"/>
        <v>10.75286865234375</v>
      </c>
      <c r="BC58" s="102">
        <f t="shared" si="2"/>
        <v>9.9806539714336395</v>
      </c>
      <c r="BD58" s="67">
        <f t="shared" si="3"/>
        <v>0</v>
      </c>
      <c r="BE58" s="67" t="e">
        <f>#REF!+#REF!</f>
        <v>#REF!</v>
      </c>
      <c r="BF58" s="106" t="e">
        <f t="shared" si="11"/>
        <v>#REF!</v>
      </c>
      <c r="BG58" s="6" t="s">
        <v>451</v>
      </c>
    </row>
    <row r="59" spans="1:59" ht="13" hidden="1" thickBot="1" x14ac:dyDescent="0.3">
      <c r="A59" s="272">
        <f>GS_VISIBILITY!A60</f>
        <v>43450</v>
      </c>
      <c r="B59" s="40">
        <v>6108.518</v>
      </c>
      <c r="C59" s="40" t="str">
        <f t="shared" si="9"/>
        <v>Sun</v>
      </c>
      <c r="D59" s="41">
        <f>GS_VISIBILITY!B60</f>
        <v>350</v>
      </c>
      <c r="E59" s="247">
        <f t="shared" si="5"/>
        <v>58</v>
      </c>
      <c r="F59" s="49">
        <f t="shared" si="10"/>
        <v>55</v>
      </c>
      <c r="G59" s="50">
        <f>Geometry_20Oct2018!R59</f>
        <v>0.89386839579333577</v>
      </c>
      <c r="H59" s="251">
        <f>Geometry_20Oct2018!J59</f>
        <v>0.14460871000369191</v>
      </c>
      <c r="I59" s="252">
        <f>Geometry_20Oct2018!O59</f>
        <v>48.335000000000001</v>
      </c>
      <c r="J59" s="252">
        <f>Geometry_20Oct2018!P59</f>
        <v>124.729</v>
      </c>
      <c r="K59" s="253">
        <f>Geometry_20Oct2018!K59</f>
        <v>72.160547979932758</v>
      </c>
      <c r="L59" s="115" t="s">
        <v>181</v>
      </c>
      <c r="M59" s="43">
        <f>IF(L59="MLG",GS_VISIBILITY!C60,GS_VISIBILITY!H60)</f>
        <v>0.31930555555555556</v>
      </c>
      <c r="N59" s="43">
        <f>IF(L59="MLG",GS_VISIBILITY!D60,GS_VISIBILITY!I60)</f>
        <v>0.7890625</v>
      </c>
      <c r="O59" s="127">
        <f>IF(L59="MLG",GS_VISIBILITY!G60,GS_VISIBILITY!L60)</f>
        <v>10.274166666666666</v>
      </c>
      <c r="P59" s="126">
        <v>2.0390000000000001</v>
      </c>
      <c r="Q59" s="36">
        <v>87.030093750000006</v>
      </c>
      <c r="R59" s="37">
        <v>348.12037500000002</v>
      </c>
      <c r="S59" s="84">
        <f t="shared" si="7"/>
        <v>348.12037500000002</v>
      </c>
      <c r="V59" s="153"/>
      <c r="W59" s="152"/>
      <c r="X59" s="152"/>
      <c r="Y59" s="151"/>
      <c r="Z59" s="151"/>
      <c r="AA59" s="151"/>
      <c r="AB59" s="151"/>
      <c r="AC59" s="151"/>
      <c r="AD59" s="151"/>
      <c r="AE59" s="151"/>
      <c r="AF59" s="151"/>
      <c r="AG59" s="151"/>
      <c r="AH59" s="151"/>
      <c r="AI59" s="152"/>
      <c r="AJ59" s="152"/>
      <c r="AK59" s="152"/>
      <c r="AL59" s="152"/>
      <c r="AM59" s="152"/>
      <c r="AN59" s="154"/>
      <c r="AP59" s="153"/>
      <c r="AU59" s="46"/>
      <c r="AV59" s="46"/>
      <c r="AW59" s="46"/>
      <c r="AX59" s="46"/>
      <c r="AY59" s="46"/>
      <c r="AZ59" s="119">
        <f t="shared" si="8"/>
        <v>0.23164227604866028</v>
      </c>
      <c r="BA59" s="102">
        <f t="shared" si="0"/>
        <v>0.5405724048614502</v>
      </c>
      <c r="BB59" s="102">
        <f t="shared" si="12"/>
        <v>10.75286865234375</v>
      </c>
      <c r="BC59" s="102">
        <f t="shared" si="2"/>
        <v>9.9806539714336395</v>
      </c>
      <c r="BD59" s="67">
        <f t="shared" si="3"/>
        <v>0</v>
      </c>
      <c r="BE59" s="67" t="e">
        <f>#REF!+#REF!</f>
        <v>#REF!</v>
      </c>
      <c r="BF59" s="106" t="e">
        <f t="shared" si="11"/>
        <v>#REF!</v>
      </c>
      <c r="BG59" s="6" t="s">
        <v>451</v>
      </c>
    </row>
    <row r="60" spans="1:59" ht="13" hidden="1" thickBot="1" x14ac:dyDescent="0.3">
      <c r="A60" s="44">
        <f>GS_VISIBILITY!A61</f>
        <v>43451</v>
      </c>
      <c r="B60" s="40">
        <v>6109.518</v>
      </c>
      <c r="C60" s="40" t="str">
        <f t="shared" si="9"/>
        <v>Mon</v>
      </c>
      <c r="D60" s="41">
        <f>GS_VISIBILITY!B61</f>
        <v>351</v>
      </c>
      <c r="E60" s="247">
        <f t="shared" si="5"/>
        <v>59</v>
      </c>
      <c r="F60" s="49">
        <f t="shared" si="10"/>
        <v>56</v>
      </c>
      <c r="G60" s="285">
        <f>Geometry_20Oct2018!R60</f>
        <v>0.89369164631822628</v>
      </c>
      <c r="H60" s="251">
        <f>Geometry_20Oct2018!J60</f>
        <v>0.14779942388217157</v>
      </c>
      <c r="I60" s="252">
        <f>Geometry_20Oct2018!O60</f>
        <v>48.866</v>
      </c>
      <c r="J60" s="252">
        <f>Geometry_20Oct2018!P60</f>
        <v>123.979</v>
      </c>
      <c r="K60" s="253">
        <f>Geometry_20Oct2018!K60</f>
        <v>73.752731894113253</v>
      </c>
      <c r="L60" s="115" t="s">
        <v>181</v>
      </c>
      <c r="M60" s="43">
        <f>IF(L60="MLG",GS_VISIBILITY!C61,GS_VISIBILITY!H61)</f>
        <v>0.31738425925925923</v>
      </c>
      <c r="N60" s="43">
        <f>IF(L60="MLG",GS_VISIBILITY!D61,GS_VISIBILITY!I61)</f>
        <v>0.78796296296296298</v>
      </c>
      <c r="O60" s="127">
        <f>IF(L60="MLG",GS_VISIBILITY!G61,GS_VISIBILITY!L61)</f>
        <v>10.293888888888889</v>
      </c>
      <c r="P60" s="126">
        <v>2.0390000000000001</v>
      </c>
      <c r="Q60" s="36">
        <v>87.030093750000006</v>
      </c>
      <c r="R60" s="37">
        <v>348.12037500000002</v>
      </c>
      <c r="S60" s="84">
        <f t="shared" si="7"/>
        <v>348.12037500000002</v>
      </c>
      <c r="V60" s="153"/>
      <c r="W60" s="152"/>
      <c r="X60" s="152"/>
      <c r="Y60" s="151"/>
      <c r="Z60" s="151"/>
      <c r="AA60" s="151"/>
      <c r="AB60" s="151"/>
      <c r="AC60" s="151"/>
      <c r="AD60" s="151"/>
      <c r="AE60" s="151"/>
      <c r="AF60" s="151"/>
      <c r="AG60" s="151"/>
      <c r="AH60" s="151"/>
      <c r="AI60" s="152"/>
      <c r="AJ60" s="152"/>
      <c r="AK60" s="152"/>
      <c r="AL60" s="152"/>
      <c r="AM60" s="152"/>
      <c r="AN60" s="154"/>
      <c r="AP60" s="153"/>
      <c r="AU60" s="46"/>
      <c r="AV60" s="46"/>
      <c r="AW60" s="46"/>
      <c r="AX60" s="46"/>
      <c r="AY60" s="46"/>
      <c r="AZ60" s="119">
        <f t="shared" si="8"/>
        <v>0.23164227604866028</v>
      </c>
      <c r="BA60" s="102">
        <f t="shared" si="0"/>
        <v>0.5405724048614502</v>
      </c>
      <c r="BB60" s="102">
        <f t="shared" si="12"/>
        <v>10.75286865234375</v>
      </c>
      <c r="BC60" s="102">
        <f t="shared" si="2"/>
        <v>9.9806539714336395</v>
      </c>
      <c r="BD60" s="67">
        <f t="shared" si="3"/>
        <v>0</v>
      </c>
      <c r="BE60" s="67" t="e">
        <f>#REF!+#REF!</f>
        <v>#REF!</v>
      </c>
      <c r="BF60" s="106" t="e">
        <f t="shared" si="11"/>
        <v>#REF!</v>
      </c>
    </row>
    <row r="61" spans="1:59" ht="13" hidden="1" thickBot="1" x14ac:dyDescent="0.3">
      <c r="A61" s="44">
        <f>GS_VISIBILITY!A62</f>
        <v>43452</v>
      </c>
      <c r="B61" s="40">
        <v>6110.518</v>
      </c>
      <c r="C61" s="40" t="str">
        <f t="shared" si="9"/>
        <v>Tue</v>
      </c>
      <c r="D61" s="41">
        <f>GS_VISIBILITY!B62</f>
        <v>352</v>
      </c>
      <c r="E61" s="247">
        <f t="shared" si="5"/>
        <v>60</v>
      </c>
      <c r="F61" s="49">
        <f t="shared" si="10"/>
        <v>57</v>
      </c>
      <c r="G61" s="285">
        <f>Geometry_20Oct2018!R61</f>
        <v>0.8939009285760553</v>
      </c>
      <c r="H61" s="251">
        <f>Geometry_20Oct2018!J61</f>
        <v>0.15101017146835044</v>
      </c>
      <c r="I61" s="252">
        <f>Geometry_20Oct2018!O61</f>
        <v>49.389000000000003</v>
      </c>
      <c r="J61" s="252">
        <f>Geometry_20Oct2018!P61</f>
        <v>123.236</v>
      </c>
      <c r="K61" s="253">
        <f>Geometry_20Oct2018!K61</f>
        <v>75.354912739499383</v>
      </c>
      <c r="L61" s="115" t="s">
        <v>181</v>
      </c>
      <c r="M61" s="43">
        <f>IF(L61="MLG",GS_VISIBILITY!C62,GS_VISIBILITY!H62)</f>
        <v>0.31550925925925927</v>
      </c>
      <c r="N61" s="43">
        <f>IF(L61="MLG",GS_VISIBILITY!D62,GS_VISIBILITY!I62)</f>
        <v>0.78689814814814818</v>
      </c>
      <c r="O61" s="127">
        <f>IF(L61="MLG",GS_VISIBILITY!G62,GS_VISIBILITY!L62)</f>
        <v>10.313333333333333</v>
      </c>
      <c r="P61" s="126">
        <v>2.0390000000000001</v>
      </c>
      <c r="Q61" s="36">
        <v>87.030093750000006</v>
      </c>
      <c r="R61" s="37">
        <v>348.12037500000002</v>
      </c>
      <c r="S61" s="84">
        <f t="shared" si="7"/>
        <v>348.12037500000002</v>
      </c>
      <c r="V61" s="153"/>
      <c r="W61" s="152"/>
      <c r="X61" s="152"/>
      <c r="Y61" s="151"/>
      <c r="Z61" s="151"/>
      <c r="AA61" s="151"/>
      <c r="AB61" s="151"/>
      <c r="AC61" s="151"/>
      <c r="AD61" s="151"/>
      <c r="AE61" s="151"/>
      <c r="AF61" s="151"/>
      <c r="AG61" s="151"/>
      <c r="AH61" s="151"/>
      <c r="AI61" s="152"/>
      <c r="AJ61" s="152"/>
      <c r="AK61" s="152"/>
      <c r="AL61" s="152"/>
      <c r="AM61" s="152"/>
      <c r="AN61" s="154"/>
      <c r="AP61" s="153"/>
      <c r="AU61" s="46"/>
      <c r="AV61" s="46"/>
      <c r="AW61" s="46"/>
      <c r="AX61" s="46"/>
      <c r="AY61" s="46"/>
      <c r="AZ61" s="119">
        <f t="shared" si="8"/>
        <v>0.23164227604866028</v>
      </c>
      <c r="BA61" s="102">
        <f t="shared" si="0"/>
        <v>0.5405724048614502</v>
      </c>
      <c r="BB61" s="102">
        <f t="shared" si="12"/>
        <v>10.75286865234375</v>
      </c>
      <c r="BC61" s="102">
        <f t="shared" si="2"/>
        <v>9.9806539714336395</v>
      </c>
      <c r="BD61" s="67">
        <f t="shared" si="3"/>
        <v>0</v>
      </c>
      <c r="BE61" s="67" t="e">
        <f>#REF!+#REF!</f>
        <v>#REF!</v>
      </c>
      <c r="BF61" s="106" t="e">
        <f t="shared" si="11"/>
        <v>#REF!</v>
      </c>
    </row>
    <row r="62" spans="1:59" ht="13" hidden="1" thickBot="1" x14ac:dyDescent="0.3">
      <c r="A62" s="44">
        <f>GS_VISIBILITY!A63</f>
        <v>43453</v>
      </c>
      <c r="B62" s="40">
        <v>6111.518</v>
      </c>
      <c r="C62" s="40" t="str">
        <f t="shared" si="9"/>
        <v>Wed</v>
      </c>
      <c r="D62" s="41">
        <f>GS_VISIBILITY!B63</f>
        <v>353</v>
      </c>
      <c r="E62" s="247">
        <f t="shared" si="5"/>
        <v>61</v>
      </c>
      <c r="F62" s="49">
        <f t="shared" si="10"/>
        <v>58</v>
      </c>
      <c r="G62" s="285">
        <f>Geometry_20Oct2018!R62</f>
        <v>0.89449597159371319</v>
      </c>
      <c r="H62" s="251">
        <f>Geometry_20Oct2018!J62</f>
        <v>0.15424007039672424</v>
      </c>
      <c r="I62" s="252">
        <f>Geometry_20Oct2018!O62</f>
        <v>49.904000000000003</v>
      </c>
      <c r="J62" s="252">
        <f>Geometry_20Oct2018!P62</f>
        <v>122.498</v>
      </c>
      <c r="K62" s="253">
        <f>Geometry_20Oct2018!K62</f>
        <v>76.96665021081283</v>
      </c>
      <c r="L62" s="115" t="s">
        <v>181</v>
      </c>
      <c r="M62" s="43">
        <f>IF(L62="MLG",GS_VISIBILITY!C63,GS_VISIBILITY!H63)</f>
        <v>0.31365740740740738</v>
      </c>
      <c r="N62" s="43">
        <f>IF(L62="MLG",GS_VISIBILITY!D63,GS_VISIBILITY!I63)</f>
        <v>0.7858680555555555</v>
      </c>
      <c r="O62" s="127">
        <f>IF(L62="MLG",GS_VISIBILITY!G63,GS_VISIBILITY!L63)</f>
        <v>10.333055555555555</v>
      </c>
      <c r="P62" s="126">
        <v>2.0390000000000001</v>
      </c>
      <c r="Q62" s="36">
        <v>87.030093750000006</v>
      </c>
      <c r="R62" s="37">
        <v>348.12037500000002</v>
      </c>
      <c r="S62" s="84">
        <f t="shared" si="7"/>
        <v>348.12037500000002</v>
      </c>
      <c r="V62" s="153"/>
      <c r="W62" s="152"/>
      <c r="X62" s="152"/>
      <c r="Y62" s="151"/>
      <c r="Z62" s="151"/>
      <c r="AA62" s="151"/>
      <c r="AB62" s="151"/>
      <c r="AC62" s="151"/>
      <c r="AD62" s="151"/>
      <c r="AE62" s="151"/>
      <c r="AF62" s="151"/>
      <c r="AG62" s="151"/>
      <c r="AH62" s="151"/>
      <c r="AI62" s="152"/>
      <c r="AJ62" s="152"/>
      <c r="AK62" s="152"/>
      <c r="AL62" s="152"/>
      <c r="AM62" s="152"/>
      <c r="AN62" s="154"/>
      <c r="AP62" s="153"/>
      <c r="AU62" s="46"/>
      <c r="AV62" s="46"/>
      <c r="AW62" s="46"/>
      <c r="AX62" s="46"/>
      <c r="AY62" s="46"/>
      <c r="AZ62" s="119">
        <f t="shared" si="8"/>
        <v>0.23164227604866028</v>
      </c>
      <c r="BA62" s="102">
        <f t="shared" si="0"/>
        <v>0.5405724048614502</v>
      </c>
      <c r="BB62" s="102">
        <f t="shared" si="12"/>
        <v>10.75286865234375</v>
      </c>
      <c r="BC62" s="102">
        <f t="shared" si="2"/>
        <v>9.9806539714336395</v>
      </c>
      <c r="BD62" s="67">
        <f t="shared" si="3"/>
        <v>0</v>
      </c>
      <c r="BE62" s="67" t="e">
        <f>#REF!+#REF!</f>
        <v>#REF!</v>
      </c>
      <c r="BF62" s="106" t="e">
        <f t="shared" si="11"/>
        <v>#REF!</v>
      </c>
    </row>
    <row r="63" spans="1:59" ht="13" hidden="1" thickBot="1" x14ac:dyDescent="0.3">
      <c r="A63" s="44">
        <f>GS_VISIBILITY!A64</f>
        <v>43454</v>
      </c>
      <c r="B63" s="40">
        <v>6112.518</v>
      </c>
      <c r="C63" s="40" t="str">
        <f t="shared" si="9"/>
        <v>Thu</v>
      </c>
      <c r="D63" s="41">
        <f>GS_VISIBILITY!B64</f>
        <v>354</v>
      </c>
      <c r="E63" s="247">
        <f t="shared" si="5"/>
        <v>62</v>
      </c>
      <c r="F63" s="49">
        <f t="shared" si="10"/>
        <v>59</v>
      </c>
      <c r="G63" s="285">
        <f>Geometry_20Oct2018!R63</f>
        <v>0.89547600637629399</v>
      </c>
      <c r="H63" s="251">
        <f>Geometry_20Oct2018!J63</f>
        <v>0.15748815808674282</v>
      </c>
      <c r="I63" s="252">
        <f>Geometry_20Oct2018!O63</f>
        <v>50.411000000000001</v>
      </c>
      <c r="J63" s="252">
        <f>Geometry_20Oct2018!P63</f>
        <v>121.76600000000001</v>
      </c>
      <c r="K63" s="253">
        <f>Geometry_20Oct2018!K63</f>
        <v>78.587463975022686</v>
      </c>
      <c r="L63" s="115" t="s">
        <v>181</v>
      </c>
      <c r="M63" s="43">
        <f>IF(L63="MLG",GS_VISIBILITY!C64,GS_VISIBILITY!H64)</f>
        <v>0.31180555555555556</v>
      </c>
      <c r="N63" s="43">
        <f>IF(L63="MLG",GS_VISIBILITY!D64,GS_VISIBILITY!I64)</f>
        <v>0.78484953703703697</v>
      </c>
      <c r="O63" s="127">
        <f>IF(L63="MLG",GS_VISIBILITY!G64,GS_VISIBILITY!L64)</f>
        <v>10.353055555555555</v>
      </c>
      <c r="P63" s="126">
        <v>2.0390000000000001</v>
      </c>
      <c r="Q63" s="36">
        <v>87.030093750000006</v>
      </c>
      <c r="R63" s="37">
        <v>348.12037500000002</v>
      </c>
      <c r="S63" s="84">
        <f t="shared" ref="S63:S79" si="13">R63</f>
        <v>348.12037500000002</v>
      </c>
      <c r="V63" s="153"/>
      <c r="W63" s="152"/>
      <c r="X63" s="152"/>
      <c r="Y63" s="151"/>
      <c r="Z63" s="151"/>
      <c r="AA63" s="151"/>
      <c r="AB63" s="151"/>
      <c r="AC63" s="151"/>
      <c r="AD63" s="151"/>
      <c r="AE63" s="151"/>
      <c r="AF63" s="151"/>
      <c r="AG63" s="151"/>
      <c r="AH63" s="151"/>
      <c r="AI63" s="152"/>
      <c r="AJ63" s="152"/>
      <c r="AK63" s="152"/>
      <c r="AL63" s="152"/>
      <c r="AM63" s="152"/>
      <c r="AN63" s="154"/>
      <c r="AP63" s="153"/>
      <c r="AU63" s="46"/>
      <c r="AV63" s="46"/>
      <c r="AW63" s="46"/>
      <c r="AX63" s="46"/>
      <c r="AY63" s="46"/>
      <c r="AZ63" s="119">
        <f t="shared" si="8"/>
        <v>0.23164227604866028</v>
      </c>
      <c r="BA63" s="102">
        <f t="shared" si="0"/>
        <v>0.5405724048614502</v>
      </c>
      <c r="BB63" s="102">
        <f t="shared" si="12"/>
        <v>10.75286865234375</v>
      </c>
      <c r="BC63" s="102">
        <f t="shared" si="2"/>
        <v>9.9806539714336395</v>
      </c>
      <c r="BD63" s="67">
        <f t="shared" si="3"/>
        <v>0</v>
      </c>
      <c r="BE63" s="67" t="e">
        <f>#REF!+#REF!</f>
        <v>#REF!</v>
      </c>
      <c r="BF63" s="106" t="e">
        <f t="shared" si="11"/>
        <v>#REF!</v>
      </c>
    </row>
    <row r="64" spans="1:59" ht="13" hidden="1" thickBot="1" x14ac:dyDescent="0.3">
      <c r="A64" s="44">
        <f>GS_VISIBILITY!A65</f>
        <v>43455</v>
      </c>
      <c r="B64" s="40">
        <v>6113.518</v>
      </c>
      <c r="C64" s="40" t="str">
        <f t="shared" si="9"/>
        <v>Fri</v>
      </c>
      <c r="D64" s="41">
        <f>GS_VISIBILITY!B65</f>
        <v>355</v>
      </c>
      <c r="E64" s="247">
        <f t="shared" si="5"/>
        <v>63</v>
      </c>
      <c r="F64" s="49">
        <f t="shared" si="10"/>
        <v>60</v>
      </c>
      <c r="G64" s="285">
        <f>Geometry_20Oct2018!R64</f>
        <v>0.89341849297720621</v>
      </c>
      <c r="H64" s="251">
        <f>Geometry_20Oct2018!J64</f>
        <v>0.16075347195785608</v>
      </c>
      <c r="I64" s="252">
        <f>Geometry_20Oct2018!O64</f>
        <v>50.91</v>
      </c>
      <c r="J64" s="252">
        <f>Geometry_20Oct2018!P64</f>
        <v>121.041</v>
      </c>
      <c r="K64" s="253">
        <f>Geometry_20Oct2018!K64</f>
        <v>80.216873699098045</v>
      </c>
      <c r="L64" s="116" t="s">
        <v>184</v>
      </c>
      <c r="M64" s="43">
        <f>IF(L64="MLG",GS_VISIBILITY!C65,GS_VISIBILITY!H65)</f>
        <v>0.18135416666666668</v>
      </c>
      <c r="N64" s="43">
        <f>IF(L64="MLG",GS_VISIBILITY!D65,GS_VISIBILITY!I65)</f>
        <v>0.55130787037037032</v>
      </c>
      <c r="O64" s="127">
        <f>IF(L64="MLG",GS_VISIBILITY!G65,GS_VISIBILITY!L65)</f>
        <v>7.8788888888888895</v>
      </c>
      <c r="P64" s="126">
        <v>2.0390000000000001</v>
      </c>
      <c r="Q64" s="36">
        <v>87.030093750000006</v>
      </c>
      <c r="R64" s="37">
        <v>348.12037500000002</v>
      </c>
      <c r="S64" s="84">
        <f t="shared" si="13"/>
        <v>348.12037500000002</v>
      </c>
      <c r="V64" s="153"/>
      <c r="W64" s="152"/>
      <c r="X64" s="152"/>
      <c r="Y64" s="151"/>
      <c r="Z64" s="151"/>
      <c r="AA64" s="151"/>
      <c r="AB64" s="151"/>
      <c r="AC64" s="151"/>
      <c r="AD64" s="151"/>
      <c r="AE64" s="151"/>
      <c r="AF64" s="151"/>
      <c r="AG64" s="151"/>
      <c r="AH64" s="151"/>
      <c r="AI64" s="152"/>
      <c r="AJ64" s="152"/>
      <c r="AK64" s="152"/>
      <c r="AL64" s="152"/>
      <c r="AM64" s="152"/>
      <c r="AN64" s="154"/>
      <c r="AP64" s="153"/>
      <c r="AU64" s="46"/>
      <c r="AV64" s="46"/>
      <c r="AW64" s="46"/>
      <c r="AX64" s="46"/>
      <c r="AY64" s="46"/>
      <c r="AZ64" s="119">
        <f t="shared" si="8"/>
        <v>0.23164227604866028</v>
      </c>
      <c r="BA64" s="102">
        <f t="shared" si="0"/>
        <v>0.5405724048614502</v>
      </c>
      <c r="BB64" s="102">
        <f t="shared" si="12"/>
        <v>10.75286865234375</v>
      </c>
      <c r="BC64" s="102">
        <f t="shared" si="2"/>
        <v>9.9806539714336395</v>
      </c>
      <c r="BD64" s="67">
        <f t="shared" si="3"/>
        <v>0</v>
      </c>
      <c r="BE64" s="67" t="e">
        <f>#REF!+#REF!</f>
        <v>#REF!</v>
      </c>
      <c r="BF64" s="106" t="e">
        <f t="shared" si="11"/>
        <v>#REF!</v>
      </c>
    </row>
    <row r="65" spans="1:59" ht="13" hidden="1" thickBot="1" x14ac:dyDescent="0.3">
      <c r="A65" s="44">
        <f>GS_VISIBILITY!A66</f>
        <v>43456</v>
      </c>
      <c r="B65" s="40">
        <v>6114.518</v>
      </c>
      <c r="C65" s="40" t="str">
        <f t="shared" si="9"/>
        <v>Sat</v>
      </c>
      <c r="D65" s="41">
        <f>GS_VISIBILITY!B66</f>
        <v>356</v>
      </c>
      <c r="E65" s="247">
        <f t="shared" si="5"/>
        <v>64</v>
      </c>
      <c r="F65" s="49">
        <f t="shared" si="10"/>
        <v>61</v>
      </c>
      <c r="G65" s="285">
        <f>Geometry_20Oct2018!R65</f>
        <v>0.89174726768502788</v>
      </c>
      <c r="H65" s="251">
        <f>Geometry_20Oct2018!J65</f>
        <v>0.16403480209978927</v>
      </c>
      <c r="I65" s="252">
        <f>Geometry_20Oct2018!O65</f>
        <v>51.402000000000001</v>
      </c>
      <c r="J65" s="252">
        <f>Geometry_20Oct2018!P65</f>
        <v>120.322</v>
      </c>
      <c r="K65" s="253">
        <f>Geometry_20Oct2018!K65</f>
        <v>81.85427563110423</v>
      </c>
      <c r="L65" s="115" t="s">
        <v>181</v>
      </c>
      <c r="M65" s="43">
        <f>IF(L65="MLG",GS_VISIBILITY!C66,GS_VISIBILITY!H66)</f>
        <v>0.30820601851851853</v>
      </c>
      <c r="N65" s="43">
        <f>IF(L65="MLG",GS_VISIBILITY!D66,GS_VISIBILITY!I66)</f>
        <v>0.78291666666666659</v>
      </c>
      <c r="O65" s="127">
        <f>IF(L65="MLG",GS_VISIBILITY!G66,GS_VISIBILITY!L66)</f>
        <v>10.393055555555556</v>
      </c>
      <c r="P65" s="126">
        <v>2.0390000000000001</v>
      </c>
      <c r="Q65" s="36">
        <v>87.030093750000006</v>
      </c>
      <c r="R65" s="37">
        <v>348.12037500000002</v>
      </c>
      <c r="S65" s="84">
        <f t="shared" si="13"/>
        <v>348.12037500000002</v>
      </c>
      <c r="V65" s="153"/>
      <c r="W65" s="152"/>
      <c r="X65" s="152"/>
      <c r="Y65" s="151"/>
      <c r="Z65" s="151"/>
      <c r="AA65" s="151"/>
      <c r="AB65" s="151"/>
      <c r="AC65" s="151"/>
      <c r="AD65" s="151"/>
      <c r="AE65" s="151"/>
      <c r="AF65" s="151"/>
      <c r="AG65" s="151"/>
      <c r="AH65" s="151"/>
      <c r="AI65" s="152"/>
      <c r="AJ65" s="152"/>
      <c r="AK65" s="152"/>
      <c r="AL65" s="152"/>
      <c r="AM65" s="152"/>
      <c r="AN65" s="154"/>
      <c r="AP65" s="153"/>
      <c r="AU65" s="46"/>
      <c r="AV65" s="46"/>
      <c r="AW65" s="46"/>
      <c r="AX65" s="46"/>
      <c r="AY65" s="46"/>
      <c r="AZ65" s="119">
        <f t="shared" si="8"/>
        <v>0.23164227604866028</v>
      </c>
      <c r="BA65" s="102">
        <f t="shared" si="0"/>
        <v>0.5405724048614502</v>
      </c>
      <c r="BB65" s="102">
        <f t="shared" si="12"/>
        <v>10.75286865234375</v>
      </c>
      <c r="BC65" s="102">
        <f t="shared" ref="BC65:BC77" si="14">BB65-AZ65-BA65</f>
        <v>9.9806539714336395</v>
      </c>
      <c r="BD65" s="67">
        <f t="shared" si="3"/>
        <v>0</v>
      </c>
      <c r="BE65" s="67" t="e">
        <f>#REF!+#REF!</f>
        <v>#REF!</v>
      </c>
      <c r="BF65" s="106" t="e">
        <f t="shared" si="11"/>
        <v>#REF!</v>
      </c>
      <c r="BG65" s="6" t="s">
        <v>448</v>
      </c>
    </row>
    <row r="66" spans="1:59" ht="13" hidden="1" thickBot="1" x14ac:dyDescent="0.3">
      <c r="A66" s="44">
        <f>GS_VISIBILITY!A67</f>
        <v>43457</v>
      </c>
      <c r="B66" s="40">
        <v>6115.518</v>
      </c>
      <c r="C66" s="40" t="str">
        <f t="shared" si="9"/>
        <v>Sun</v>
      </c>
      <c r="D66" s="41">
        <f>GS_VISIBILITY!B67</f>
        <v>357</v>
      </c>
      <c r="E66" s="247">
        <f t="shared" si="5"/>
        <v>65</v>
      </c>
      <c r="F66" s="49">
        <f t="shared" si="10"/>
        <v>62</v>
      </c>
      <c r="G66" s="285">
        <f>Geometry_20Oct2018!R66</f>
        <v>0.89046450545719669</v>
      </c>
      <c r="H66" s="251">
        <f>Geometry_20Oct2018!J66</f>
        <v>0.16733080491052446</v>
      </c>
      <c r="I66" s="252">
        <f>Geometry_20Oct2018!O66</f>
        <v>51.886000000000003</v>
      </c>
      <c r="J66" s="252">
        <f>Geometry_20Oct2018!P66</f>
        <v>119.608</v>
      </c>
      <c r="K66" s="253">
        <f>Geometry_20Oct2018!K66</f>
        <v>83.498999306185624</v>
      </c>
      <c r="L66" s="115" t="s">
        <v>181</v>
      </c>
      <c r="M66" s="43">
        <f>IF(L66="MLG",GS_VISIBILITY!C67,GS_VISIBILITY!H67)</f>
        <v>0.3064236111111111</v>
      </c>
      <c r="N66" s="43">
        <f>IF(L66="MLG",GS_VISIBILITY!D67,GS_VISIBILITY!I67)</f>
        <v>0.78197916666666656</v>
      </c>
      <c r="O66" s="127">
        <f>IF(L66="MLG",GS_VISIBILITY!G67,GS_VISIBILITY!L67)</f>
        <v>10.413333333333334</v>
      </c>
      <c r="P66" s="126">
        <v>2.0390000000000001</v>
      </c>
      <c r="Q66" s="36">
        <v>87.030093750000006</v>
      </c>
      <c r="R66" s="37">
        <v>348.12037500000002</v>
      </c>
      <c r="S66" s="84">
        <f t="shared" si="13"/>
        <v>348.12037500000002</v>
      </c>
      <c r="V66" s="153"/>
      <c r="W66" s="152"/>
      <c r="X66" s="152"/>
      <c r="Y66" s="151"/>
      <c r="Z66" s="151"/>
      <c r="AA66" s="151"/>
      <c r="AB66" s="151"/>
      <c r="AC66" s="151"/>
      <c r="AD66" s="151"/>
      <c r="AE66" s="151"/>
      <c r="AF66" s="151"/>
      <c r="AG66" s="151"/>
      <c r="AH66" s="151"/>
      <c r="AI66" s="152"/>
      <c r="AJ66" s="152"/>
      <c r="AK66" s="152"/>
      <c r="AL66" s="152"/>
      <c r="AM66" s="152"/>
      <c r="AN66" s="154"/>
      <c r="AP66" s="153"/>
      <c r="AU66" s="46"/>
      <c r="AV66" s="46"/>
      <c r="AW66" s="46"/>
      <c r="AX66" s="46"/>
      <c r="AY66" s="46"/>
      <c r="AZ66" s="119">
        <f t="shared" si="8"/>
        <v>0.23164227604866028</v>
      </c>
      <c r="BA66" s="102">
        <f t="shared" si="0"/>
        <v>0.5405724048614502</v>
      </c>
      <c r="BB66" s="102">
        <f t="shared" si="12"/>
        <v>10.75286865234375</v>
      </c>
      <c r="BC66" s="102">
        <f t="shared" si="14"/>
        <v>9.9806539714336395</v>
      </c>
      <c r="BD66" s="67">
        <f t="shared" si="3"/>
        <v>0</v>
      </c>
      <c r="BE66" s="67" t="e">
        <f>SUM(#REF!+#REF!)</f>
        <v>#REF!</v>
      </c>
      <c r="BF66" s="106" t="e">
        <f t="shared" si="11"/>
        <v>#REF!</v>
      </c>
    </row>
    <row r="67" spans="1:59" ht="13" hidden="1" thickBot="1" x14ac:dyDescent="0.3">
      <c r="A67" s="44">
        <f>GS_VISIBILITY!A68</f>
        <v>43458</v>
      </c>
      <c r="B67" s="40">
        <v>6116.518</v>
      </c>
      <c r="C67" s="40" t="str">
        <f t="shared" si="9"/>
        <v>Mon</v>
      </c>
      <c r="D67" s="41">
        <f>GS_VISIBILITY!B68</f>
        <v>358</v>
      </c>
      <c r="E67" s="247">
        <f t="shared" si="5"/>
        <v>66</v>
      </c>
      <c r="F67" s="49">
        <f t="shared" si="10"/>
        <v>63</v>
      </c>
      <c r="G67" s="285">
        <f>Geometry_20Oct2018!R67</f>
        <v>0.88907058677372885</v>
      </c>
      <c r="H67" s="251">
        <f>Geometry_20Oct2018!J67</f>
        <v>0.17064013678804385</v>
      </c>
      <c r="I67" s="252">
        <f>Geometry_20Oct2018!O67</f>
        <v>52.362000000000002</v>
      </c>
      <c r="J67" s="252">
        <f>Geometry_20Oct2018!P67</f>
        <v>118.902</v>
      </c>
      <c r="K67" s="253">
        <f>Geometry_20Oct2018!K67</f>
        <v>85.150374259486583</v>
      </c>
      <c r="L67" s="115" t="s">
        <v>181</v>
      </c>
      <c r="M67" s="43">
        <f>IF(L67="MLG",GS_VISIBILITY!C68,GS_VISIBILITY!H68)</f>
        <v>0.30467592592592591</v>
      </c>
      <c r="N67" s="43">
        <f>IF(L67="MLG",GS_VISIBILITY!D68,GS_VISIBILITY!I68)</f>
        <v>0.78107638888888886</v>
      </c>
      <c r="O67" s="127">
        <f>IF(L67="MLG",GS_VISIBILITY!G68,GS_VISIBILITY!L68)</f>
        <v>10.433611111111111</v>
      </c>
      <c r="P67" s="126">
        <v>2.0390000000000001</v>
      </c>
      <c r="Q67" s="36">
        <v>65.272566406249993</v>
      </c>
      <c r="R67" s="37">
        <v>348.12037500000002</v>
      </c>
      <c r="S67" s="84">
        <f t="shared" si="13"/>
        <v>348.12037500000002</v>
      </c>
      <c r="V67" s="153"/>
      <c r="W67" s="152"/>
      <c r="X67" s="152"/>
      <c r="Y67" s="151"/>
      <c r="Z67" s="151"/>
      <c r="AA67" s="151"/>
      <c r="AB67" s="151"/>
      <c r="AC67" s="151"/>
      <c r="AD67" s="151"/>
      <c r="AE67" s="151"/>
      <c r="AF67" s="151"/>
      <c r="AG67" s="151"/>
      <c r="AH67" s="151"/>
      <c r="AI67" s="152"/>
      <c r="AJ67" s="152"/>
      <c r="AK67" s="152"/>
      <c r="AL67" s="152"/>
      <c r="AM67" s="152"/>
      <c r="AN67" s="154"/>
      <c r="AP67" s="153"/>
      <c r="AU67" s="46"/>
      <c r="AV67" s="46"/>
      <c r="AW67" s="46"/>
      <c r="AX67" s="46"/>
      <c r="AY67" s="46"/>
      <c r="AZ67" s="119">
        <f t="shared" si="8"/>
        <v>0.23164227604866028</v>
      </c>
      <c r="BA67" s="102">
        <f t="shared" si="0"/>
        <v>0.5405724048614502</v>
      </c>
      <c r="BB67" s="102">
        <f t="shared" si="12"/>
        <v>10.75286865234375</v>
      </c>
      <c r="BC67" s="102">
        <f t="shared" si="14"/>
        <v>9.9806539714336395</v>
      </c>
      <c r="BD67" s="67">
        <f t="shared" si="3"/>
        <v>0</v>
      </c>
      <c r="BE67" s="67" t="e">
        <f>SUM(#REF!+#REF!)</f>
        <v>#REF!</v>
      </c>
      <c r="BF67" s="106" t="e">
        <f t="shared" si="11"/>
        <v>#REF!</v>
      </c>
    </row>
    <row r="68" spans="1:59" ht="13" hidden="1" thickBot="1" x14ac:dyDescent="0.3">
      <c r="A68" s="44">
        <f>GS_VISIBILITY!A69</f>
        <v>43459</v>
      </c>
      <c r="B68" s="40">
        <v>6117.518</v>
      </c>
      <c r="C68" s="40" t="str">
        <f t="shared" si="9"/>
        <v>Tue</v>
      </c>
      <c r="D68" s="41">
        <f>GS_VISIBILITY!B69</f>
        <v>359</v>
      </c>
      <c r="E68" s="247">
        <f t="shared" si="5"/>
        <v>67</v>
      </c>
      <c r="F68" s="49">
        <f t="shared" si="10"/>
        <v>64</v>
      </c>
      <c r="G68" s="285">
        <f>Geometry_20Oct2018!R68</f>
        <v>0.88896126742981041</v>
      </c>
      <c r="H68" s="251">
        <f>Geometry_20Oct2018!J68</f>
        <v>0.1739612268543663</v>
      </c>
      <c r="I68" s="252">
        <f>Geometry_20Oct2018!O68</f>
        <v>52.831000000000003</v>
      </c>
      <c r="J68" s="252">
        <f>Geometry_20Oct2018!P68</f>
        <v>118.20099999999999</v>
      </c>
      <c r="K68" s="253">
        <f>Geometry_20Oct2018!K68</f>
        <v>86.807616614185832</v>
      </c>
      <c r="L68" s="115" t="s">
        <v>181</v>
      </c>
      <c r="M68" s="43">
        <f>IF(L68="MLG",GS_VISIBILITY!C69,GS_VISIBILITY!H69)</f>
        <v>0.3029513888888889</v>
      </c>
      <c r="N68" s="43">
        <f>IF(L68="MLG",GS_VISIBILITY!D69,GS_VISIBILITY!I69)</f>
        <v>0.78019675925925924</v>
      </c>
      <c r="O68" s="127">
        <f>IF(L68="MLG",GS_VISIBILITY!G69,GS_VISIBILITY!L69)</f>
        <v>10.453888888888889</v>
      </c>
      <c r="P68" s="126">
        <v>2.0390000000000001</v>
      </c>
      <c r="Q68" s="36">
        <v>65.272566406249993</v>
      </c>
      <c r="R68" s="37">
        <v>348.12037500000002</v>
      </c>
      <c r="S68" s="84">
        <f t="shared" si="13"/>
        <v>348.12037500000002</v>
      </c>
      <c r="V68" s="153"/>
      <c r="W68" s="152"/>
      <c r="X68" s="152"/>
      <c r="Y68" s="151"/>
      <c r="Z68" s="151"/>
      <c r="AA68" s="151"/>
      <c r="AB68" s="151"/>
      <c r="AC68" s="151"/>
      <c r="AD68" s="151"/>
      <c r="AE68" s="151"/>
      <c r="AF68" s="151"/>
      <c r="AG68" s="151"/>
      <c r="AH68" s="151"/>
      <c r="AI68" s="152"/>
      <c r="AJ68" s="152"/>
      <c r="AK68" s="152"/>
      <c r="AL68" s="152"/>
      <c r="AM68" s="152"/>
      <c r="AN68" s="154"/>
      <c r="AP68" s="153"/>
      <c r="AU68" s="46"/>
      <c r="AV68" s="46"/>
      <c r="AW68" s="46"/>
      <c r="AX68" s="46"/>
      <c r="AY68" s="46"/>
      <c r="AZ68" s="119">
        <f t="shared" si="8"/>
        <v>0.23164227604866028</v>
      </c>
      <c r="BA68" s="102">
        <f t="shared" si="0"/>
        <v>0.5405724048614502</v>
      </c>
      <c r="BB68" s="102">
        <f t="shared" si="12"/>
        <v>10.75286865234375</v>
      </c>
      <c r="BC68" s="102">
        <f t="shared" si="14"/>
        <v>9.9806539714336395</v>
      </c>
      <c r="BD68" s="67">
        <f t="shared" ref="BD68:BD79" si="15">SUM(AU68:AY68)</f>
        <v>0</v>
      </c>
      <c r="BE68" s="67" t="e">
        <f>SUM(#REF!+#REF!)</f>
        <v>#REF!</v>
      </c>
      <c r="BF68" s="106" t="e">
        <f t="shared" si="11"/>
        <v>#REF!</v>
      </c>
    </row>
    <row r="69" spans="1:59" ht="13" hidden="1" thickBot="1" x14ac:dyDescent="0.3">
      <c r="A69" s="44">
        <f>GS_VISIBILITY!A70</f>
        <v>43460</v>
      </c>
      <c r="B69" s="40">
        <v>6118.518</v>
      </c>
      <c r="C69" s="40" t="str">
        <f t="shared" si="9"/>
        <v>Wed</v>
      </c>
      <c r="D69" s="41">
        <f>GS_VISIBILITY!B70</f>
        <v>360</v>
      </c>
      <c r="E69" s="247">
        <f t="shared" ref="E69:E79" si="16">F69+3</f>
        <v>68</v>
      </c>
      <c r="F69" s="49">
        <f t="shared" si="10"/>
        <v>65</v>
      </c>
      <c r="G69" s="285">
        <f>Geometry_20Oct2018!R69</f>
        <v>0.88924407332804944</v>
      </c>
      <c r="H69" s="251">
        <f>Geometry_20Oct2018!J69</f>
        <v>0.17729246412398786</v>
      </c>
      <c r="I69" s="252">
        <f>Geometry_20Oct2018!O69</f>
        <v>53.292000000000002</v>
      </c>
      <c r="J69" s="252">
        <f>Geometry_20Oct2018!P69</f>
        <v>117.50700000000001</v>
      </c>
      <c r="K69" s="253">
        <f>Geometry_20Oct2018!K69</f>
        <v>88.469922479585847</v>
      </c>
      <c r="L69" s="115" t="s">
        <v>181</v>
      </c>
      <c r="M69" s="43">
        <f>IF(L69="MLG",GS_VISIBILITY!C70,GS_VISIBILITY!H70)</f>
        <v>0.30122685185185188</v>
      </c>
      <c r="N69" s="43">
        <f>IF(L69="MLG",GS_VISIBILITY!D70,GS_VISIBILITY!I70)</f>
        <v>0.77935185185185185</v>
      </c>
      <c r="O69" s="127">
        <f>IF(L69="MLG",GS_VISIBILITY!G70,GS_VISIBILITY!L70)</f>
        <v>10.475</v>
      </c>
      <c r="P69" s="126">
        <v>2.0390000000000001</v>
      </c>
      <c r="Q69" s="36">
        <v>65.272566406249993</v>
      </c>
      <c r="R69" s="37">
        <v>348.12037500000002</v>
      </c>
      <c r="S69" s="84">
        <f t="shared" si="13"/>
        <v>348.12037500000002</v>
      </c>
      <c r="V69" s="153"/>
      <c r="W69" s="152"/>
      <c r="X69" s="152"/>
      <c r="Y69" s="151"/>
      <c r="Z69" s="151"/>
      <c r="AA69" s="151"/>
      <c r="AB69" s="151"/>
      <c r="AC69" s="151"/>
      <c r="AD69" s="151"/>
      <c r="AE69" s="151"/>
      <c r="AF69" s="151"/>
      <c r="AG69" s="151"/>
      <c r="AH69" s="151"/>
      <c r="AI69" s="152"/>
      <c r="AJ69" s="152"/>
      <c r="AK69" s="152"/>
      <c r="AL69" s="152"/>
      <c r="AM69" s="152"/>
      <c r="AN69" s="154"/>
      <c r="AP69" s="153"/>
      <c r="AU69" s="46"/>
      <c r="AV69" s="46"/>
      <c r="AW69" s="46"/>
      <c r="AX69" s="46"/>
      <c r="AY69" s="46"/>
      <c r="AZ69" s="119">
        <f t="shared" ref="AZ69:AZ79" si="17">6909*10*3600/1024/1024/1024</f>
        <v>0.23164227604866028</v>
      </c>
      <c r="BA69" s="102">
        <f t="shared" ref="BA69:BA79" si="18">6718*24*3600/1024/1024/1024</f>
        <v>0.5405724048614502</v>
      </c>
      <c r="BB69" s="102">
        <f t="shared" si="12"/>
        <v>10.75286865234375</v>
      </c>
      <c r="BC69" s="102">
        <f t="shared" si="14"/>
        <v>9.9806539714336395</v>
      </c>
      <c r="BD69" s="67">
        <f t="shared" si="15"/>
        <v>0</v>
      </c>
      <c r="BE69" s="67" t="e">
        <f>SUM(#REF!+#REF!)</f>
        <v>#REF!</v>
      </c>
      <c r="BF69" s="106" t="e">
        <f t="shared" si="11"/>
        <v>#REF!</v>
      </c>
    </row>
    <row r="70" spans="1:59" ht="13" hidden="1" thickBot="1" x14ac:dyDescent="0.3">
      <c r="A70" s="44">
        <f>GS_VISIBILITY!A71</f>
        <v>43461</v>
      </c>
      <c r="B70" s="40">
        <v>6119.518</v>
      </c>
      <c r="C70" s="40" t="str">
        <f t="shared" ref="C70:C79" si="19">TEXT(WEEKDAY(A70), "ddd")</f>
        <v>Thu</v>
      </c>
      <c r="D70" s="41">
        <f>GS_VISIBILITY!B71</f>
        <v>361</v>
      </c>
      <c r="E70" s="247">
        <f t="shared" si="16"/>
        <v>69</v>
      </c>
      <c r="F70" s="49">
        <f t="shared" si="10"/>
        <v>66</v>
      </c>
      <c r="G70" s="285">
        <f>Geometry_20Oct2018!R70</f>
        <v>0.88991863061954024</v>
      </c>
      <c r="H70" s="251">
        <f>Geometry_20Oct2018!J70</f>
        <v>0.18063233119562463</v>
      </c>
      <c r="I70" s="252">
        <f>Geometry_20Oct2018!O70</f>
        <v>53.746000000000002</v>
      </c>
      <c r="J70" s="252">
        <f>Geometry_20Oct2018!P70</f>
        <v>116.819</v>
      </c>
      <c r="K70" s="253">
        <f>Geometry_20Oct2018!K70</f>
        <v>90.136534664033732</v>
      </c>
      <c r="L70" s="115" t="s">
        <v>181</v>
      </c>
      <c r="M70" s="43">
        <f>IF(L70="MLG",GS_VISIBILITY!C71,GS_VISIBILITY!H71)</f>
        <v>0.29954861111111114</v>
      </c>
      <c r="N70" s="43">
        <f>IF(L70="MLG",GS_VISIBILITY!D71,GS_VISIBILITY!I71)</f>
        <v>0.77850694444444446</v>
      </c>
      <c r="O70" s="127">
        <f>IF(L70="MLG",GS_VISIBILITY!G71,GS_VISIBILITY!L71)</f>
        <v>10.494999999999999</v>
      </c>
      <c r="P70" s="126">
        <v>2.0390000000000001</v>
      </c>
      <c r="Q70" s="36">
        <v>65.272566406249993</v>
      </c>
      <c r="R70" s="37">
        <v>348.12037500000002</v>
      </c>
      <c r="S70" s="84">
        <f t="shared" si="13"/>
        <v>348.12037500000002</v>
      </c>
      <c r="V70" s="153"/>
      <c r="W70" s="152"/>
      <c r="X70" s="152"/>
      <c r="Y70" s="151"/>
      <c r="Z70" s="151"/>
      <c r="AA70" s="151"/>
      <c r="AB70" s="151"/>
      <c r="AC70" s="151"/>
      <c r="AD70" s="151"/>
      <c r="AE70" s="151"/>
      <c r="AF70" s="151"/>
      <c r="AG70" s="151"/>
      <c r="AH70" s="151"/>
      <c r="AI70" s="152"/>
      <c r="AJ70" s="152"/>
      <c r="AK70" s="152"/>
      <c r="AL70" s="152"/>
      <c r="AM70" s="152"/>
      <c r="AN70" s="154"/>
      <c r="AP70" s="153"/>
      <c r="AU70" s="46"/>
      <c r="AV70" s="46"/>
      <c r="AW70" s="46"/>
      <c r="AX70" s="46"/>
      <c r="AY70" s="46"/>
      <c r="AZ70" s="119">
        <f t="shared" si="17"/>
        <v>0.23164227604866028</v>
      </c>
      <c r="BA70" s="102">
        <f t="shared" si="18"/>
        <v>0.5405724048614502</v>
      </c>
      <c r="BB70" s="102">
        <f t="shared" si="12"/>
        <v>10.75286865234375</v>
      </c>
      <c r="BC70" s="102">
        <f t="shared" si="14"/>
        <v>9.9806539714336395</v>
      </c>
      <c r="BD70" s="67">
        <f t="shared" si="15"/>
        <v>0</v>
      </c>
      <c r="BE70" s="67" t="e">
        <f>SUM(#REF!+#REF!)</f>
        <v>#REF!</v>
      </c>
      <c r="BF70" s="106" t="e">
        <f t="shared" si="11"/>
        <v>#REF!</v>
      </c>
    </row>
    <row r="71" spans="1:59" ht="13" hidden="1" thickBot="1" x14ac:dyDescent="0.3">
      <c r="A71" s="44">
        <f>GS_VISIBILITY!A72</f>
        <v>43462</v>
      </c>
      <c r="B71" s="40">
        <v>6120.518</v>
      </c>
      <c r="C71" s="40" t="str">
        <f t="shared" si="19"/>
        <v>Fri</v>
      </c>
      <c r="D71" s="41">
        <f>GS_VISIBILITY!B72</f>
        <v>362</v>
      </c>
      <c r="E71" s="247">
        <f t="shared" si="16"/>
        <v>70</v>
      </c>
      <c r="F71" s="49">
        <f t="shared" si="10"/>
        <v>67</v>
      </c>
      <c r="G71" s="285">
        <f>Geometry_20Oct2018!R71</f>
        <v>0.89098404953894061</v>
      </c>
      <c r="H71" s="251">
        <f>Geometry_20Oct2018!J71</f>
        <v>0.18397919034542404</v>
      </c>
      <c r="I71" s="252">
        <f>Geometry_20Oct2018!O71</f>
        <v>54.194000000000003</v>
      </c>
      <c r="J71" s="252">
        <f>Geometry_20Oct2018!P71</f>
        <v>116.137</v>
      </c>
      <c r="K71" s="253">
        <f>Geometry_20Oct2018!K71</f>
        <v>91.806635934247751</v>
      </c>
      <c r="L71" s="115" t="s">
        <v>181</v>
      </c>
      <c r="M71" s="43">
        <f>IF(L71="MLG",GS_VISIBILITY!C72,GS_VISIBILITY!H72)</f>
        <v>0.29788194444444444</v>
      </c>
      <c r="N71" s="43">
        <f>IF(L71="MLG",GS_VISIBILITY!D72,GS_VISIBILITY!I72)</f>
        <v>0.77770833333333333</v>
      </c>
      <c r="O71" s="127">
        <f>IF(L71="MLG",GS_VISIBILITY!G72,GS_VISIBILITY!L72)</f>
        <v>10.515833333333333</v>
      </c>
      <c r="P71" s="126">
        <v>2.0390000000000001</v>
      </c>
      <c r="Q71" s="36">
        <v>65.272566406249993</v>
      </c>
      <c r="R71" s="37">
        <v>348.12037500000002</v>
      </c>
      <c r="S71" s="84">
        <f t="shared" si="13"/>
        <v>348.12037500000002</v>
      </c>
      <c r="V71" s="153"/>
      <c r="W71" s="152"/>
      <c r="X71" s="152"/>
      <c r="Y71" s="151"/>
      <c r="Z71" s="151"/>
      <c r="AA71" s="151"/>
      <c r="AB71" s="151"/>
      <c r="AC71" s="151"/>
      <c r="AD71" s="151"/>
      <c r="AE71" s="151"/>
      <c r="AF71" s="151"/>
      <c r="AG71" s="151"/>
      <c r="AH71" s="151"/>
      <c r="AI71" s="152"/>
      <c r="AJ71" s="152"/>
      <c r="AK71" s="152"/>
      <c r="AL71" s="152"/>
      <c r="AM71" s="152"/>
      <c r="AN71" s="154"/>
      <c r="AP71" s="153"/>
      <c r="AU71" s="46"/>
      <c r="AV71" s="46"/>
      <c r="AW71" s="46"/>
      <c r="AX71" s="46"/>
      <c r="AY71" s="46"/>
      <c r="AZ71" s="119">
        <f t="shared" si="17"/>
        <v>0.23164227604866028</v>
      </c>
      <c r="BA71" s="102">
        <f t="shared" si="18"/>
        <v>0.5405724048614502</v>
      </c>
      <c r="BB71" s="102">
        <f t="shared" si="12"/>
        <v>10.75286865234375</v>
      </c>
      <c r="BC71" s="102">
        <f t="shared" si="14"/>
        <v>9.9806539714336395</v>
      </c>
      <c r="BD71" s="67">
        <f t="shared" si="15"/>
        <v>0</v>
      </c>
      <c r="BE71" s="67" t="e">
        <f>SUM(#REF!+AR56)</f>
        <v>#REF!</v>
      </c>
      <c r="BF71" s="106" t="e">
        <f t="shared" si="11"/>
        <v>#REF!</v>
      </c>
    </row>
    <row r="72" spans="1:59" ht="13" hidden="1" thickBot="1" x14ac:dyDescent="0.3">
      <c r="A72" s="44">
        <f>GS_VISIBILITY!A73</f>
        <v>43463</v>
      </c>
      <c r="B72" s="40">
        <v>6121.518</v>
      </c>
      <c r="C72" s="40" t="str">
        <f t="shared" si="19"/>
        <v>Sat</v>
      </c>
      <c r="D72" s="41">
        <f>GS_VISIBILITY!B73</f>
        <v>363</v>
      </c>
      <c r="E72" s="247">
        <f t="shared" si="16"/>
        <v>71</v>
      </c>
      <c r="F72" s="49">
        <f t="shared" si="10"/>
        <v>68</v>
      </c>
      <c r="G72" s="285">
        <f>Geometry_20Oct2018!R72</f>
        <v>0.89243893021337806</v>
      </c>
      <c r="H72" s="251">
        <f>Geometry_20Oct2018!J72</f>
        <v>0.18733156427962511</v>
      </c>
      <c r="I72" s="252">
        <f>Geometry_20Oct2018!O72</f>
        <v>54.634</v>
      </c>
      <c r="J72" s="252">
        <f>Geometry_20Oct2018!P72</f>
        <v>115.462</v>
      </c>
      <c r="K72" s="253">
        <f>Geometry_20Oct2018!K72</f>
        <v>93.479489112451304</v>
      </c>
      <c r="L72" s="115" t="s">
        <v>181</v>
      </c>
      <c r="M72" s="43">
        <f>IF(L72="MLG",GS_VISIBILITY!C73,GS_VISIBILITY!H73)</f>
        <v>0.29623842592592592</v>
      </c>
      <c r="N72" s="43">
        <f>IF(L72="MLG",GS_VISIBILITY!D73,GS_VISIBILITY!I73)</f>
        <v>0.7769328703703704</v>
      </c>
      <c r="O72" s="127">
        <f>IF(L72="MLG",GS_VISIBILITY!G73,GS_VISIBILITY!L73)</f>
        <v>10.536666666666667</v>
      </c>
      <c r="P72" s="126">
        <v>2.0390000000000001</v>
      </c>
      <c r="Q72" s="36">
        <v>65.272566406249993</v>
      </c>
      <c r="R72" s="37">
        <v>348.12037500000002</v>
      </c>
      <c r="S72" s="84">
        <f t="shared" si="13"/>
        <v>348.12037500000002</v>
      </c>
      <c r="V72" s="153"/>
      <c r="W72" s="152"/>
      <c r="X72" s="152"/>
      <c r="Y72" s="151"/>
      <c r="Z72" s="151"/>
      <c r="AA72" s="151"/>
      <c r="AB72" s="151"/>
      <c r="AC72" s="151"/>
      <c r="AD72" s="151"/>
      <c r="AE72" s="151"/>
      <c r="AF72" s="151"/>
      <c r="AG72" s="151"/>
      <c r="AH72" s="151"/>
      <c r="AI72" s="152"/>
      <c r="AJ72" s="152"/>
      <c r="AK72" s="152"/>
      <c r="AL72" s="152"/>
      <c r="AM72" s="152"/>
      <c r="AN72" s="154"/>
      <c r="AP72" s="153"/>
      <c r="AU72" s="46"/>
      <c r="AV72" s="46"/>
      <c r="AW72" s="46"/>
      <c r="AX72" s="46"/>
      <c r="AY72" s="46"/>
      <c r="AZ72" s="119">
        <f t="shared" si="17"/>
        <v>0.23164227604866028</v>
      </c>
      <c r="BA72" s="102">
        <f t="shared" si="18"/>
        <v>0.5405724048614502</v>
      </c>
      <c r="BB72" s="102">
        <f t="shared" si="12"/>
        <v>10.75286865234375</v>
      </c>
      <c r="BC72" s="102">
        <f t="shared" si="14"/>
        <v>9.9806539714336395</v>
      </c>
      <c r="BD72" s="67">
        <f t="shared" si="15"/>
        <v>0</v>
      </c>
      <c r="BE72" s="67" t="e">
        <f>SUM(#REF!+AR57)</f>
        <v>#REF!</v>
      </c>
      <c r="BF72" s="106" t="e">
        <f t="shared" si="11"/>
        <v>#REF!</v>
      </c>
    </row>
    <row r="73" spans="1:59" ht="13" hidden="1" thickBot="1" x14ac:dyDescent="0.3">
      <c r="A73" s="44">
        <f>GS_VISIBILITY!A74</f>
        <v>43464</v>
      </c>
      <c r="B73" s="40">
        <v>6122.518</v>
      </c>
      <c r="C73" s="40" t="str">
        <f t="shared" si="19"/>
        <v>Sun</v>
      </c>
      <c r="D73" s="41">
        <f>GS_VISIBILITY!B74</f>
        <v>364</v>
      </c>
      <c r="E73" s="247">
        <f t="shared" si="16"/>
        <v>72</v>
      </c>
      <c r="F73" s="49">
        <f t="shared" si="10"/>
        <v>69</v>
      </c>
      <c r="G73" s="285">
        <f>Geometry_20Oct2018!R73</f>
        <v>0.89083707978596216</v>
      </c>
      <c r="H73" s="251">
        <f>Geometry_20Oct2018!J73</f>
        <v>0.19068796233529262</v>
      </c>
      <c r="I73" s="252">
        <f>Geometry_20Oct2018!O73</f>
        <v>55.069000000000003</v>
      </c>
      <c r="J73" s="252">
        <f>Geometry_20Oct2018!P73</f>
        <v>114.792</v>
      </c>
      <c r="K73" s="253">
        <f>Geometry_20Oct2018!K73</f>
        <v>95.154350349575708</v>
      </c>
      <c r="L73" s="115" t="s">
        <v>181</v>
      </c>
      <c r="M73" s="43">
        <f>IF(L73="MLG",GS_VISIBILITY!C74,GS_VISIBILITY!H74)</f>
        <v>0.29461805555555559</v>
      </c>
      <c r="N73" s="43">
        <f>IF(L73="MLG",GS_VISIBILITY!D74,GS_VISIBILITY!I74)</f>
        <v>0.77615740740740735</v>
      </c>
      <c r="O73" s="127">
        <f>IF(L73="MLG",GS_VISIBILITY!G74,GS_VISIBILITY!L74)</f>
        <v>10.556944444444444</v>
      </c>
      <c r="P73" s="126">
        <v>2.0390000000000001</v>
      </c>
      <c r="Q73" s="36">
        <v>65.272566406249993</v>
      </c>
      <c r="R73" s="37">
        <v>348.12037500000002</v>
      </c>
      <c r="S73" s="84">
        <f t="shared" si="13"/>
        <v>348.12037500000002</v>
      </c>
      <c r="V73" s="153"/>
      <c r="W73" s="152"/>
      <c r="X73" s="152"/>
      <c r="Y73" s="151"/>
      <c r="Z73" s="151"/>
      <c r="AA73" s="151"/>
      <c r="AB73" s="151"/>
      <c r="AC73" s="151"/>
      <c r="AD73" s="151"/>
      <c r="AE73" s="151"/>
      <c r="AF73" s="151"/>
      <c r="AG73" s="151"/>
      <c r="AH73" s="151"/>
      <c r="AI73" s="152"/>
      <c r="AJ73" s="152"/>
      <c r="AK73" s="152"/>
      <c r="AL73" s="152"/>
      <c r="AM73" s="152"/>
      <c r="AN73" s="154"/>
      <c r="AP73" s="153"/>
      <c r="AU73" s="46"/>
      <c r="AV73" s="46"/>
      <c r="AW73" s="46"/>
      <c r="AX73" s="46"/>
      <c r="AY73" s="46"/>
      <c r="AZ73" s="119">
        <f t="shared" si="17"/>
        <v>0.23164227604866028</v>
      </c>
      <c r="BA73" s="102">
        <f t="shared" si="18"/>
        <v>0.5405724048614502</v>
      </c>
      <c r="BB73" s="102">
        <f t="shared" si="12"/>
        <v>10.75286865234375</v>
      </c>
      <c r="BC73" s="102">
        <f t="shared" si="14"/>
        <v>9.9806539714336395</v>
      </c>
      <c r="BD73" s="67">
        <f t="shared" si="15"/>
        <v>0</v>
      </c>
      <c r="BE73" s="67" t="e">
        <f>SUM(#REF!+#REF!)</f>
        <v>#REF!</v>
      </c>
      <c r="BF73" s="106" t="e">
        <f t="shared" si="11"/>
        <v>#REF!</v>
      </c>
    </row>
    <row r="74" spans="1:59" ht="13" hidden="1" thickBot="1" x14ac:dyDescent="0.3">
      <c r="A74" s="44">
        <f>GS_VISIBILITY!A75</f>
        <v>43465</v>
      </c>
      <c r="B74" s="40">
        <v>6123.518</v>
      </c>
      <c r="C74" s="40" t="str">
        <f t="shared" si="19"/>
        <v>Mon</v>
      </c>
      <c r="D74" s="41">
        <f>GS_VISIBILITY!B75</f>
        <v>365</v>
      </c>
      <c r="E74" s="247">
        <f t="shared" si="16"/>
        <v>73</v>
      </c>
      <c r="F74" s="49">
        <f t="shared" si="10"/>
        <v>70</v>
      </c>
      <c r="G74" s="285">
        <f>Geometry_20Oct2018!R74</f>
        <v>0.88962486290078868</v>
      </c>
      <c r="H74" s="251">
        <f>Geometry_20Oct2018!J74</f>
        <v>0.19404694732618855</v>
      </c>
      <c r="I74" s="252">
        <f>Geometry_20Oct2018!O74</f>
        <v>55.497</v>
      </c>
      <c r="J74" s="252">
        <f>Geometry_20Oct2018!P74</f>
        <v>114.127</v>
      </c>
      <c r="K74" s="253">
        <f>Geometry_20Oct2018!K74</f>
        <v>96.830502481720657</v>
      </c>
      <c r="L74" s="115" t="s">
        <v>181</v>
      </c>
      <c r="M74" s="43">
        <f>IF(L74="MLG",GS_VISIBILITY!C75,GS_VISIBILITY!H75)</f>
        <v>0.29299768518518515</v>
      </c>
      <c r="N74" s="43">
        <f>IF(L74="MLG",GS_VISIBILITY!D75,GS_VISIBILITY!I75)</f>
        <v>0.77542824074074079</v>
      </c>
      <c r="O74" s="127">
        <f>IF(L74="MLG",GS_VISIBILITY!G75,GS_VISIBILITY!L75)</f>
        <v>10.578333333333333</v>
      </c>
      <c r="P74" s="126">
        <v>2.0390000000000001</v>
      </c>
      <c r="Q74" s="36">
        <v>52.2180546875</v>
      </c>
      <c r="R74" s="37">
        <v>348.12037500000002</v>
      </c>
      <c r="S74" s="84">
        <f t="shared" si="13"/>
        <v>348.12037500000002</v>
      </c>
      <c r="V74" s="153"/>
      <c r="W74" s="152"/>
      <c r="X74" s="152"/>
      <c r="Y74" s="151"/>
      <c r="Z74" s="151"/>
      <c r="AA74" s="151"/>
      <c r="AB74" s="151"/>
      <c r="AC74" s="151"/>
      <c r="AD74" s="151"/>
      <c r="AE74" s="151"/>
      <c r="AF74" s="151"/>
      <c r="AG74" s="151"/>
      <c r="AH74" s="151"/>
      <c r="AI74" s="152"/>
      <c r="AJ74" s="152"/>
      <c r="AK74" s="152"/>
      <c r="AL74" s="152"/>
      <c r="AM74" s="152"/>
      <c r="AN74" s="154"/>
      <c r="AP74" s="153"/>
      <c r="AU74" s="46"/>
      <c r="AV74" s="46"/>
      <c r="AW74" s="46"/>
      <c r="AX74" s="46"/>
      <c r="AY74" s="46"/>
      <c r="AZ74" s="119">
        <f t="shared" si="17"/>
        <v>0.23164227604866028</v>
      </c>
      <c r="BA74" s="102">
        <f t="shared" si="18"/>
        <v>0.5405724048614502</v>
      </c>
      <c r="BB74" s="102">
        <f t="shared" si="12"/>
        <v>10.75286865234375</v>
      </c>
      <c r="BC74" s="102">
        <f t="shared" si="14"/>
        <v>9.9806539714336395</v>
      </c>
      <c r="BD74" s="67">
        <f t="shared" si="15"/>
        <v>0</v>
      </c>
      <c r="BE74" s="67" t="e">
        <f>SUM(#REF!+#REF!)</f>
        <v>#REF!</v>
      </c>
      <c r="BF74" s="106" t="e">
        <f t="shared" si="11"/>
        <v>#REF!</v>
      </c>
    </row>
    <row r="75" spans="1:59" ht="13" hidden="1" thickBot="1" x14ac:dyDescent="0.3">
      <c r="A75" s="44">
        <f>GS_VISIBILITY!A76</f>
        <v>43466</v>
      </c>
      <c r="B75" s="40">
        <v>6124.518</v>
      </c>
      <c r="C75" s="40" t="str">
        <f t="shared" si="19"/>
        <v>Tue</v>
      </c>
      <c r="D75" s="41">
        <f>GS_VISIBILITY!B76</f>
        <v>1</v>
      </c>
      <c r="E75" s="247">
        <f t="shared" si="16"/>
        <v>74</v>
      </c>
      <c r="F75" s="49">
        <f t="shared" si="10"/>
        <v>71</v>
      </c>
      <c r="G75" s="285">
        <f>Geometry_20Oct2018!R75</f>
        <v>0.88880387379178594</v>
      </c>
      <c r="H75" s="251">
        <f>Geometry_20Oct2018!J75</f>
        <v>0.19740727591910232</v>
      </c>
      <c r="I75" s="252">
        <f>Geometry_20Oct2018!O75</f>
        <v>55.918999999999997</v>
      </c>
      <c r="J75" s="252">
        <f>Geometry_20Oct2018!P75</f>
        <v>113.46899999999999</v>
      </c>
      <c r="K75" s="253">
        <f>Geometry_20Oct2018!K75</f>
        <v>98.507325078721252</v>
      </c>
      <c r="L75" s="115" t="s">
        <v>181</v>
      </c>
      <c r="M75" s="43">
        <f>IF(L75="MLG",GS_VISIBILITY!C76,GS_VISIBILITY!H76)</f>
        <v>0.29142361111111109</v>
      </c>
      <c r="N75" s="43">
        <f>IF(L75="MLG",GS_VISIBILITY!D76,GS_VISIBILITY!I76)</f>
        <v>0.77469907407407401</v>
      </c>
      <c r="O75" s="127">
        <f>IF(L75="MLG",GS_VISIBILITY!G76,GS_VISIBILITY!L76)</f>
        <v>10.598611111111111</v>
      </c>
      <c r="P75" s="126">
        <v>2.0390000000000001</v>
      </c>
      <c r="Q75" s="36">
        <v>52.2180546875</v>
      </c>
      <c r="R75" s="37">
        <v>348.12037500000002</v>
      </c>
      <c r="S75" s="84">
        <f t="shared" si="13"/>
        <v>348.12037500000002</v>
      </c>
      <c r="V75" s="153"/>
      <c r="W75" s="152"/>
      <c r="X75" s="152"/>
      <c r="Y75" s="151"/>
      <c r="Z75" s="151"/>
      <c r="AA75" s="151"/>
      <c r="AB75" s="151"/>
      <c r="AC75" s="151"/>
      <c r="AD75" s="151"/>
      <c r="AE75" s="151"/>
      <c r="AF75" s="151"/>
      <c r="AG75" s="151"/>
      <c r="AH75" s="151"/>
      <c r="AI75" s="152"/>
      <c r="AJ75" s="152"/>
      <c r="AK75" s="152"/>
      <c r="AL75" s="152"/>
      <c r="AM75" s="152"/>
      <c r="AN75" s="154"/>
      <c r="AP75" s="153"/>
      <c r="AU75" s="46"/>
      <c r="AV75" s="46"/>
      <c r="AW75" s="46"/>
      <c r="AX75" s="46"/>
      <c r="AY75" s="46"/>
      <c r="AZ75" s="119">
        <f t="shared" si="17"/>
        <v>0.23164227604866028</v>
      </c>
      <c r="BA75" s="102">
        <f t="shared" si="18"/>
        <v>0.5405724048614502</v>
      </c>
      <c r="BB75" s="102">
        <f t="shared" si="12"/>
        <v>10.75286865234375</v>
      </c>
      <c r="BC75" s="102">
        <f t="shared" si="14"/>
        <v>9.9806539714336395</v>
      </c>
      <c r="BD75" s="67">
        <f t="shared" si="15"/>
        <v>0</v>
      </c>
      <c r="BE75" s="67" t="e">
        <f>SUM(#REF!+#REF!)</f>
        <v>#REF!</v>
      </c>
      <c r="BF75" s="106" t="e">
        <f t="shared" si="11"/>
        <v>#REF!</v>
      </c>
    </row>
    <row r="76" spans="1:59" ht="13" hidden="1" thickBot="1" x14ac:dyDescent="0.3">
      <c r="A76" s="44">
        <f>GS_VISIBILITY!A77</f>
        <v>43467</v>
      </c>
      <c r="B76" s="40">
        <v>6125.518</v>
      </c>
      <c r="C76" s="40" t="str">
        <f t="shared" si="19"/>
        <v>Wed</v>
      </c>
      <c r="D76" s="41">
        <f>GS_VISIBILITY!B77</f>
        <v>2</v>
      </c>
      <c r="E76" s="247">
        <f t="shared" si="16"/>
        <v>75</v>
      </c>
      <c r="F76" s="49">
        <f t="shared" si="10"/>
        <v>72</v>
      </c>
      <c r="G76" s="285">
        <f>Geometry_20Oct2018!R76</f>
        <v>0.88837519712011948</v>
      </c>
      <c r="H76" s="251">
        <f>Geometry_20Oct2018!J76</f>
        <v>0.20076763125036473</v>
      </c>
      <c r="I76" s="252">
        <f>Geometry_20Oct2018!O76</f>
        <v>56.335999999999999</v>
      </c>
      <c r="J76" s="252">
        <f>Geometry_20Oct2018!P76</f>
        <v>112.816</v>
      </c>
      <c r="K76" s="253">
        <f>Geometry_20Oct2018!K76</f>
        <v>100.18416101830603</v>
      </c>
      <c r="L76" s="115" t="s">
        <v>181</v>
      </c>
      <c r="M76" s="43">
        <f>IF(L76="MLG",GS_VISIBILITY!C77,GS_VISIBILITY!H77)</f>
        <v>0.28986111111111112</v>
      </c>
      <c r="N76" s="43">
        <f>IF(L76="MLG",GS_VISIBILITY!D77,GS_VISIBILITY!I77)</f>
        <v>0.77400462962962957</v>
      </c>
      <c r="O76" s="127">
        <f>IF(L76="MLG",GS_VISIBILITY!G77,GS_VISIBILITY!L77)</f>
        <v>10.619444444444444</v>
      </c>
      <c r="P76" s="126">
        <v>2.0390000000000001</v>
      </c>
      <c r="Q76" s="36">
        <v>52.2180546875</v>
      </c>
      <c r="R76" s="37">
        <v>348.12037500000002</v>
      </c>
      <c r="S76" s="84">
        <f t="shared" si="13"/>
        <v>348.12037500000002</v>
      </c>
      <c r="V76" s="153"/>
      <c r="W76" s="152"/>
      <c r="X76" s="152"/>
      <c r="Y76" s="151"/>
      <c r="Z76" s="151"/>
      <c r="AA76" s="151"/>
      <c r="AB76" s="151"/>
      <c r="AC76" s="151"/>
      <c r="AD76" s="151"/>
      <c r="AE76" s="151"/>
      <c r="AF76" s="151"/>
      <c r="AG76" s="151"/>
      <c r="AH76" s="151"/>
      <c r="AI76" s="152"/>
      <c r="AJ76" s="152"/>
      <c r="AK76" s="152"/>
      <c r="AL76" s="152"/>
      <c r="AM76" s="152"/>
      <c r="AN76" s="154"/>
      <c r="AP76" s="153"/>
      <c r="AU76" s="46"/>
      <c r="AV76" s="46"/>
      <c r="AW76" s="46"/>
      <c r="AX76" s="46"/>
      <c r="AY76" s="46"/>
      <c r="AZ76" s="119">
        <f t="shared" si="17"/>
        <v>0.23164227604866028</v>
      </c>
      <c r="BA76" s="102">
        <f t="shared" si="18"/>
        <v>0.5405724048614502</v>
      </c>
      <c r="BB76" s="102">
        <f t="shared" si="12"/>
        <v>10.75286865234375</v>
      </c>
      <c r="BC76" s="102">
        <f t="shared" si="14"/>
        <v>9.9806539714336395</v>
      </c>
      <c r="BD76" s="67">
        <f t="shared" si="15"/>
        <v>0</v>
      </c>
      <c r="BE76" s="67" t="e">
        <f>SUM(#REF!+#REF!)</f>
        <v>#REF!</v>
      </c>
      <c r="BF76" s="106" t="e">
        <f t="shared" si="11"/>
        <v>#REF!</v>
      </c>
    </row>
    <row r="77" spans="1:59" ht="13" hidden="1" thickBot="1" x14ac:dyDescent="0.3">
      <c r="A77" s="44">
        <f>GS_VISIBILITY!A78</f>
        <v>43468</v>
      </c>
      <c r="B77" s="40">
        <v>6126.518</v>
      </c>
      <c r="C77" s="40" t="str">
        <f t="shared" si="19"/>
        <v>Thu</v>
      </c>
      <c r="D77" s="41">
        <f>GS_VISIBILITY!B78</f>
        <v>3</v>
      </c>
      <c r="E77" s="247">
        <f t="shared" si="16"/>
        <v>76</v>
      </c>
      <c r="F77" s="49">
        <f t="shared" si="10"/>
        <v>73</v>
      </c>
      <c r="G77" s="285">
        <f>Geometry_20Oct2018!R77</f>
        <v>0.88833940081499829</v>
      </c>
      <c r="H77" s="251">
        <f>Geometry_20Oct2018!J77</f>
        <v>0.20412679004052664</v>
      </c>
      <c r="I77" s="252">
        <f>Geometry_20Oct2018!O77</f>
        <v>56.747999999999998</v>
      </c>
      <c r="J77" s="252">
        <f>Geometry_20Oct2018!P77</f>
        <v>112.16800000000001</v>
      </c>
      <c r="K77" s="253">
        <f>Geometry_20Oct2018!K77</f>
        <v>101.86039987724823</v>
      </c>
      <c r="L77" s="115" t="s">
        <v>181</v>
      </c>
      <c r="M77" s="43">
        <f>IF(L77="MLG",GS_VISIBILITY!C78,GS_VISIBILITY!H78)</f>
        <v>0.2883101851851852</v>
      </c>
      <c r="N77" s="43">
        <f>IF(L77="MLG",GS_VISIBILITY!D78,GS_VISIBILITY!I78)</f>
        <v>0.77331018518518524</v>
      </c>
      <c r="O77" s="127">
        <f>IF(L77="MLG",GS_VISIBILITY!G78,GS_VISIBILITY!L78)</f>
        <v>10.64</v>
      </c>
      <c r="P77" s="126">
        <v>2.0390000000000001</v>
      </c>
      <c r="Q77" s="36">
        <v>52.2180546875</v>
      </c>
      <c r="R77" s="37">
        <v>348.12037500000002</v>
      </c>
      <c r="S77" s="84">
        <f t="shared" si="13"/>
        <v>348.12037500000002</v>
      </c>
      <c r="V77" s="153"/>
      <c r="W77" s="152"/>
      <c r="X77" s="152"/>
      <c r="Y77" s="151"/>
      <c r="Z77" s="151"/>
      <c r="AA77" s="151"/>
      <c r="AB77" s="151"/>
      <c r="AC77" s="151"/>
      <c r="AD77" s="151"/>
      <c r="AE77" s="151"/>
      <c r="AF77" s="151"/>
      <c r="AG77" s="151"/>
      <c r="AH77" s="151"/>
      <c r="AI77" s="152"/>
      <c r="AJ77" s="152"/>
      <c r="AK77" s="152"/>
      <c r="AL77" s="152"/>
      <c r="AM77" s="152"/>
      <c r="AN77" s="154"/>
      <c r="AP77" s="153"/>
      <c r="AU77" s="46"/>
      <c r="AV77" s="46"/>
      <c r="AW77" s="46"/>
      <c r="AX77" s="46"/>
      <c r="AY77" s="46"/>
      <c r="AZ77" s="119">
        <f t="shared" si="17"/>
        <v>0.23164227604866028</v>
      </c>
      <c r="BA77" s="102">
        <f t="shared" si="18"/>
        <v>0.5405724048614502</v>
      </c>
      <c r="BB77" s="102">
        <f t="shared" si="12"/>
        <v>10.75286865234375</v>
      </c>
      <c r="BC77" s="102">
        <f t="shared" si="14"/>
        <v>9.9806539714336395</v>
      </c>
      <c r="BD77" s="67">
        <f t="shared" si="15"/>
        <v>0</v>
      </c>
      <c r="BE77" s="67" t="e">
        <f>SUM(#REF!+AR58)</f>
        <v>#REF!</v>
      </c>
      <c r="BF77" s="106" t="e">
        <f t="shared" ref="BF77:BF79" si="20">BD77+BE77</f>
        <v>#REF!</v>
      </c>
    </row>
    <row r="78" spans="1:59" ht="13" hidden="1" thickBot="1" x14ac:dyDescent="0.3">
      <c r="A78" s="44">
        <f>GS_VISIBILITY!A79</f>
        <v>43469</v>
      </c>
      <c r="B78" s="71">
        <v>6127.518</v>
      </c>
      <c r="C78" s="40" t="str">
        <f t="shared" si="19"/>
        <v>Fri</v>
      </c>
      <c r="D78" s="41">
        <f>GS_VISIBILITY!B79</f>
        <v>4</v>
      </c>
      <c r="E78" s="247">
        <f t="shared" si="16"/>
        <v>77</v>
      </c>
      <c r="F78" s="49">
        <f t="shared" si="10"/>
        <v>74</v>
      </c>
      <c r="G78" s="285">
        <f>Geometry_20Oct2018!R78</f>
        <v>0.88869653236372959</v>
      </c>
      <c r="H78" s="251">
        <f>Geometry_20Oct2018!J78</f>
        <v>0.20748355574848759</v>
      </c>
      <c r="I78" s="252">
        <f>Geometry_20Oct2018!O78</f>
        <v>57.154000000000003</v>
      </c>
      <c r="J78" s="252">
        <f>Geometry_20Oct2018!P78</f>
        <v>111.526</v>
      </c>
      <c r="K78" s="253">
        <f>Geometry_20Oct2018!K78</f>
        <v>103.53544457490527</v>
      </c>
      <c r="L78" s="115" t="s">
        <v>181</v>
      </c>
      <c r="M78" s="43">
        <f>IF(L78="MLG",GS_VISIBILITY!C79,GS_VISIBILITY!H79)</f>
        <v>0.2867939814814815</v>
      </c>
      <c r="N78" s="43">
        <f>IF(L78="MLG",GS_VISIBILITY!D79,GS_VISIBILITY!I79)</f>
        <v>0.77265046296296302</v>
      </c>
      <c r="O78" s="127">
        <f>IF(L78="MLG",GS_VISIBILITY!G79,GS_VISIBILITY!L79)</f>
        <v>10.660555555555556</v>
      </c>
      <c r="P78" s="126">
        <v>2.0390000000000001</v>
      </c>
      <c r="Q78" s="36">
        <v>52.2180546875</v>
      </c>
      <c r="R78" s="37">
        <v>348.12037500000002</v>
      </c>
      <c r="S78" s="84">
        <f t="shared" si="13"/>
        <v>348.12037500000002</v>
      </c>
      <c r="V78" s="153"/>
      <c r="W78" s="152"/>
      <c r="X78" s="152"/>
      <c r="Y78" s="151"/>
      <c r="Z78" s="151"/>
      <c r="AA78" s="151"/>
      <c r="AB78" s="151"/>
      <c r="AC78" s="151"/>
      <c r="AD78" s="151"/>
      <c r="AE78" s="151"/>
      <c r="AF78" s="151"/>
      <c r="AG78" s="151"/>
      <c r="AH78" s="151"/>
      <c r="AI78" s="152"/>
      <c r="AJ78" s="152"/>
      <c r="AK78" s="152"/>
      <c r="AL78" s="152"/>
      <c r="AM78" s="152"/>
      <c r="AN78" s="154"/>
      <c r="AP78" s="153"/>
      <c r="AU78" s="46"/>
      <c r="AV78" s="46"/>
      <c r="AW78" s="46"/>
      <c r="AX78" s="46"/>
      <c r="AY78" s="46"/>
      <c r="AZ78" s="119">
        <f t="shared" si="17"/>
        <v>0.23164227604866028</v>
      </c>
      <c r="BA78" s="102">
        <f t="shared" si="18"/>
        <v>0.5405724048614502</v>
      </c>
      <c r="BB78" s="102">
        <f t="shared" si="12"/>
        <v>10.75286865234375</v>
      </c>
      <c r="BC78" s="102">
        <f t="shared" ref="BC78:BC79" si="21">BB78-AZ78-BA78</f>
        <v>9.9806539714336395</v>
      </c>
      <c r="BD78" s="67">
        <f t="shared" si="15"/>
        <v>0</v>
      </c>
      <c r="BE78" s="67" t="e">
        <f>SUM(#REF!+AR59)</f>
        <v>#REF!</v>
      </c>
      <c r="BF78" s="106" t="e">
        <f t="shared" si="20"/>
        <v>#REF!</v>
      </c>
    </row>
    <row r="79" spans="1:59" ht="13.5" hidden="1" thickBot="1" x14ac:dyDescent="0.3">
      <c r="A79" s="44">
        <f>GS_VISIBILITY!A80</f>
        <v>43470</v>
      </c>
      <c r="B79" s="71">
        <v>6128.518</v>
      </c>
      <c r="C79" s="40" t="str">
        <f t="shared" si="19"/>
        <v>Sat</v>
      </c>
      <c r="D79" s="41">
        <f>GS_VISIBILITY!B80</f>
        <v>5</v>
      </c>
      <c r="E79" s="247">
        <f t="shared" si="16"/>
        <v>78</v>
      </c>
      <c r="F79" s="49">
        <f t="shared" si="10"/>
        <v>75</v>
      </c>
      <c r="G79" s="285">
        <f>Geometry_20Oct2018!R79</f>
        <v>0.88944611845743526</v>
      </c>
      <c r="H79" s="251">
        <f>Geometry_20Oct2018!J79</f>
        <v>0.21083675188690856</v>
      </c>
      <c r="I79" s="252">
        <f>Geometry_20Oct2018!O79</f>
        <v>57.555</v>
      </c>
      <c r="J79" s="252">
        <f>Geometry_20Oct2018!P79</f>
        <v>110.889</v>
      </c>
      <c r="K79" s="253">
        <f>Geometry_20Oct2018!K79</f>
        <v>105.20870803757272</v>
      </c>
      <c r="L79" s="130" t="s">
        <v>181</v>
      </c>
      <c r="M79" s="43">
        <f>IF(L79="MLG",GS_VISIBILITY!C80,GS_VISIBILITY!H80)</f>
        <v>0.2852662037037037</v>
      </c>
      <c r="N79" s="43">
        <f>IF(L79="MLG",GS_VISIBILITY!D80,GS_VISIBILITY!I80)</f>
        <v>0.77199074074074081</v>
      </c>
      <c r="O79" s="127">
        <f>IF(L79="MLG",GS_VISIBILITY!G80,GS_VISIBILITY!L80)</f>
        <v>10.68138888888889</v>
      </c>
      <c r="P79" s="124">
        <v>2.0390000000000001</v>
      </c>
      <c r="Q79" s="52">
        <v>52.2180546875</v>
      </c>
      <c r="R79" s="51">
        <v>348.12037500000002</v>
      </c>
      <c r="S79" s="86">
        <f t="shared" si="13"/>
        <v>348.12037500000002</v>
      </c>
      <c r="T79" s="144"/>
      <c r="U79" s="164"/>
      <c r="V79" s="153"/>
      <c r="W79" s="152"/>
      <c r="X79" s="152"/>
      <c r="Y79" s="151"/>
      <c r="Z79" s="151"/>
      <c r="AA79" s="151"/>
      <c r="AB79" s="151"/>
      <c r="AC79" s="151"/>
      <c r="AD79" s="151"/>
      <c r="AE79" s="151"/>
      <c r="AF79" s="151"/>
      <c r="AG79" s="151"/>
      <c r="AH79" s="151"/>
      <c r="AI79" s="152"/>
      <c r="AJ79" s="152"/>
      <c r="AK79" s="152"/>
      <c r="AL79" s="152"/>
      <c r="AM79" s="152"/>
      <c r="AN79" s="154"/>
      <c r="AO79" s="164"/>
      <c r="AP79" s="153"/>
      <c r="AU79" s="46"/>
      <c r="AV79" s="46"/>
      <c r="AW79" s="46"/>
      <c r="AX79" s="46"/>
      <c r="AY79" s="46"/>
      <c r="AZ79" s="119">
        <f t="shared" si="17"/>
        <v>0.23164227604866028</v>
      </c>
      <c r="BA79" s="102">
        <f t="shared" si="18"/>
        <v>0.5405724048614502</v>
      </c>
      <c r="BB79" s="102">
        <f t="shared" si="12"/>
        <v>10.75286865234375</v>
      </c>
      <c r="BC79" s="102">
        <f t="shared" si="21"/>
        <v>9.9806539714336395</v>
      </c>
      <c r="BD79" s="67">
        <f t="shared" si="15"/>
        <v>0</v>
      </c>
      <c r="BE79" s="67" t="e">
        <f>SUM(#REF!+AR60)</f>
        <v>#REF!</v>
      </c>
      <c r="BF79" s="106" t="e">
        <f t="shared" si="20"/>
        <v>#REF!</v>
      </c>
    </row>
    <row r="80" spans="1:59" hidden="1" x14ac:dyDescent="0.25">
      <c r="M80" s="46"/>
      <c r="N80" s="46"/>
      <c r="O80" s="29"/>
      <c r="AU80" s="46"/>
      <c r="AV80" s="46"/>
      <c r="AW80" s="46"/>
      <c r="AX80" s="46"/>
      <c r="AY80" s="46"/>
      <c r="BD80" s="46"/>
      <c r="BE80" s="46"/>
    </row>
    <row r="81" spans="13:57" hidden="1" x14ac:dyDescent="0.25">
      <c r="M81" s="46"/>
      <c r="N81" s="46"/>
      <c r="O81" s="29"/>
      <c r="AU81" s="46"/>
      <c r="AV81" s="46"/>
      <c r="AW81" s="46"/>
      <c r="AX81" s="46"/>
      <c r="AY81" s="46"/>
      <c r="BD81" s="46"/>
      <c r="BE81" s="46"/>
    </row>
    <row r="82" spans="13:57" hidden="1" x14ac:dyDescent="0.25">
      <c r="M82" s="46"/>
      <c r="N82" s="46"/>
      <c r="O82" s="29"/>
      <c r="AU82" s="46"/>
      <c r="AV82" s="46"/>
      <c r="AW82" s="46"/>
      <c r="AX82" s="46"/>
      <c r="AY82" s="46"/>
      <c r="BD82" s="46"/>
      <c r="BE82" s="46"/>
    </row>
    <row r="83" spans="13:57" x14ac:dyDescent="0.25">
      <c r="M83" s="46"/>
      <c r="N83" s="46"/>
      <c r="O83" s="29"/>
      <c r="AU83" s="46"/>
      <c r="AV83" s="46"/>
      <c r="AW83" s="46"/>
      <c r="AX83" s="46"/>
      <c r="AY83" s="46"/>
      <c r="BD83" s="46"/>
      <c r="BE83" s="46"/>
    </row>
    <row r="84" spans="13:57" x14ac:dyDescent="0.25">
      <c r="M84" s="46"/>
      <c r="N84" s="46"/>
      <c r="O84" s="29"/>
      <c r="AU84" s="46"/>
      <c r="AV84" s="46"/>
      <c r="AW84" s="46"/>
      <c r="AX84" s="46"/>
      <c r="AY84" s="46"/>
      <c r="BD84" s="46"/>
      <c r="BE84" s="46"/>
    </row>
    <row r="85" spans="13:57" x14ac:dyDescent="0.25">
      <c r="M85" s="46"/>
      <c r="N85" s="46"/>
      <c r="O85" s="29"/>
      <c r="AU85" s="46"/>
      <c r="AV85" s="46"/>
      <c r="AW85" s="46"/>
      <c r="AX85" s="46"/>
      <c r="AY85" s="46"/>
      <c r="BD85" s="46"/>
      <c r="BE85" s="46"/>
    </row>
    <row r="86" spans="13:57" x14ac:dyDescent="0.25">
      <c r="M86" s="46"/>
      <c r="N86" s="46"/>
      <c r="O86" s="29"/>
      <c r="AU86" s="46"/>
      <c r="AV86" s="46"/>
      <c r="AW86" s="46"/>
      <c r="AX86" s="46"/>
      <c r="AY86" s="46"/>
      <c r="BD86" s="46"/>
      <c r="BE86" s="46"/>
    </row>
    <row r="87" spans="13:57" x14ac:dyDescent="0.25">
      <c r="M87" s="46"/>
      <c r="N87" s="46"/>
      <c r="O87" s="29"/>
      <c r="AU87" s="46"/>
      <c r="AV87" s="46"/>
      <c r="AW87" s="46"/>
      <c r="AX87" s="46"/>
      <c r="AY87" s="46"/>
      <c r="BD87" s="46"/>
      <c r="BE87" s="46"/>
    </row>
    <row r="88" spans="13:57" x14ac:dyDescent="0.25">
      <c r="M88" s="46"/>
      <c r="N88" s="46"/>
      <c r="O88" s="29"/>
      <c r="AU88" s="46"/>
      <c r="AV88" s="46"/>
      <c r="AW88" s="46"/>
      <c r="AX88" s="46"/>
      <c r="AY88" s="46"/>
      <c r="BD88" s="46"/>
      <c r="BE88" s="46"/>
    </row>
    <row r="89" spans="13:57" x14ac:dyDescent="0.25">
      <c r="M89" s="46"/>
      <c r="N89" s="46"/>
      <c r="O89" s="29"/>
      <c r="AU89" s="46"/>
      <c r="AV89" s="46"/>
      <c r="AW89" s="46"/>
      <c r="AX89" s="46"/>
      <c r="AY89" s="46"/>
      <c r="BD89" s="46"/>
      <c r="BE89" s="46"/>
    </row>
    <row r="90" spans="13:57" x14ac:dyDescent="0.25">
      <c r="M90" s="46"/>
      <c r="N90" s="46"/>
      <c r="O90" s="29"/>
      <c r="AU90" s="46"/>
      <c r="AV90" s="46"/>
      <c r="AW90" s="46"/>
      <c r="AX90" s="46"/>
      <c r="AY90" s="46"/>
      <c r="BD90" s="46"/>
      <c r="BE90" s="46"/>
    </row>
    <row r="91" spans="13:57" x14ac:dyDescent="0.25">
      <c r="M91" s="46"/>
      <c r="N91" s="46"/>
      <c r="O91" s="29"/>
      <c r="AU91" s="46"/>
      <c r="AV91" s="46"/>
      <c r="AW91" s="46"/>
      <c r="AX91" s="46"/>
      <c r="AY91" s="46"/>
      <c r="BD91" s="46"/>
      <c r="BE91" s="46"/>
    </row>
    <row r="92" spans="13:57" x14ac:dyDescent="0.25">
      <c r="M92" s="46"/>
      <c r="N92" s="46"/>
      <c r="O92" s="29"/>
      <c r="AU92" s="46"/>
      <c r="AV92" s="46"/>
      <c r="AW92" s="46"/>
      <c r="AX92" s="46"/>
      <c r="AY92" s="46"/>
      <c r="BD92" s="46"/>
      <c r="BE92" s="46"/>
    </row>
    <row r="93" spans="13:57" x14ac:dyDescent="0.25">
      <c r="M93" s="46"/>
      <c r="N93" s="46"/>
      <c r="O93" s="29"/>
      <c r="AU93" s="46"/>
      <c r="AV93" s="46"/>
      <c r="AW93" s="46"/>
      <c r="AX93" s="46"/>
      <c r="AY93" s="46"/>
      <c r="BD93" s="46"/>
      <c r="BE93" s="46"/>
    </row>
    <row r="94" spans="13:57" x14ac:dyDescent="0.25">
      <c r="M94" s="46"/>
      <c r="N94" s="46"/>
      <c r="O94" s="29"/>
      <c r="AU94" s="46"/>
      <c r="AV94" s="46"/>
      <c r="AW94" s="46"/>
      <c r="AX94" s="46"/>
      <c r="AY94" s="46"/>
      <c r="BD94" s="46"/>
      <c r="BE94" s="46"/>
    </row>
    <row r="95" spans="13:57" x14ac:dyDescent="0.25">
      <c r="M95" s="46"/>
      <c r="N95" s="46"/>
      <c r="O95" s="29"/>
      <c r="AU95" s="46"/>
      <c r="AV95" s="46"/>
      <c r="AW95" s="46"/>
      <c r="AX95" s="46"/>
      <c r="AY95" s="46"/>
      <c r="BD95" s="46"/>
      <c r="BE95" s="46"/>
    </row>
    <row r="96" spans="13:57" x14ac:dyDescent="0.25">
      <c r="M96" s="46"/>
      <c r="N96" s="46"/>
      <c r="O96" s="29"/>
      <c r="AU96" s="46"/>
      <c r="AV96" s="46"/>
      <c r="AW96" s="46"/>
      <c r="AX96" s="46"/>
      <c r="AY96" s="46"/>
      <c r="BD96" s="46"/>
      <c r="BE96" s="46"/>
    </row>
    <row r="97" spans="13:57" x14ac:dyDescent="0.25">
      <c r="M97" s="46"/>
      <c r="N97" s="46"/>
      <c r="O97" s="29"/>
      <c r="AU97" s="46"/>
      <c r="AV97" s="46"/>
      <c r="AW97" s="46"/>
      <c r="AX97" s="46"/>
      <c r="AY97" s="46"/>
      <c r="BD97" s="46"/>
      <c r="BE97" s="46"/>
    </row>
    <row r="98" spans="13:57" x14ac:dyDescent="0.25">
      <c r="M98" s="46"/>
      <c r="N98" s="46"/>
      <c r="O98" s="29"/>
      <c r="AU98" s="46"/>
      <c r="AV98" s="46"/>
      <c r="AW98" s="46"/>
      <c r="AX98" s="46"/>
      <c r="AY98" s="46"/>
      <c r="BD98" s="46"/>
      <c r="BE98" s="46"/>
    </row>
    <row r="99" spans="13:57" x14ac:dyDescent="0.25">
      <c r="M99" s="46"/>
      <c r="N99" s="46"/>
      <c r="O99" s="29"/>
      <c r="AU99" s="46"/>
      <c r="AV99" s="46"/>
      <c r="AW99" s="46"/>
      <c r="AX99" s="46"/>
      <c r="AY99" s="46"/>
      <c r="BD99" s="46"/>
      <c r="BE99" s="46"/>
    </row>
    <row r="100" spans="13:57" x14ac:dyDescent="0.25">
      <c r="M100" s="46"/>
      <c r="N100" s="46"/>
      <c r="O100" s="29"/>
      <c r="AU100" s="46"/>
      <c r="AV100" s="46"/>
      <c r="AW100" s="46"/>
      <c r="AX100" s="46"/>
      <c r="AY100" s="46"/>
      <c r="BD100" s="46"/>
      <c r="BE100" s="46"/>
    </row>
    <row r="101" spans="13:57" x14ac:dyDescent="0.25">
      <c r="M101" s="46"/>
      <c r="N101" s="46"/>
      <c r="O101" s="29"/>
      <c r="AU101" s="46"/>
      <c r="AV101" s="46"/>
      <c r="AW101" s="46"/>
      <c r="AX101" s="46"/>
      <c r="AY101" s="46"/>
      <c r="BD101" s="46"/>
      <c r="BE101" s="46"/>
    </row>
    <row r="102" spans="13:57" x14ac:dyDescent="0.25">
      <c r="M102" s="46"/>
      <c r="N102" s="46"/>
      <c r="O102" s="29"/>
      <c r="AU102" s="46"/>
      <c r="AV102" s="46"/>
      <c r="AW102" s="46"/>
      <c r="AX102" s="46"/>
      <c r="AY102" s="46"/>
      <c r="BD102" s="46"/>
      <c r="BE102" s="46"/>
    </row>
    <row r="103" spans="13:57" x14ac:dyDescent="0.25">
      <c r="M103" s="46"/>
      <c r="N103" s="46"/>
      <c r="O103" s="29"/>
      <c r="AU103" s="46"/>
      <c r="AV103" s="46"/>
      <c r="AW103" s="46"/>
      <c r="AX103" s="46"/>
      <c r="AY103" s="46"/>
      <c r="BD103" s="46"/>
      <c r="BE103" s="46"/>
    </row>
    <row r="104" spans="13:57" x14ac:dyDescent="0.25">
      <c r="M104" s="46"/>
      <c r="N104" s="46"/>
      <c r="AU104" s="46"/>
      <c r="AV104" s="46"/>
      <c r="AW104" s="46"/>
      <c r="AX104" s="46"/>
      <c r="AY104" s="46"/>
      <c r="BD104" s="46"/>
      <c r="BE104" s="46"/>
    </row>
    <row r="105" spans="13:57" x14ac:dyDescent="0.25">
      <c r="M105" s="46"/>
      <c r="N105" s="46"/>
      <c r="AU105" s="46"/>
      <c r="AV105" s="46"/>
      <c r="AW105" s="46"/>
      <c r="AX105" s="46"/>
      <c r="AY105" s="46"/>
      <c r="BD105" s="46"/>
      <c r="BE105" s="46"/>
    </row>
    <row r="106" spans="13:57" x14ac:dyDescent="0.25">
      <c r="M106" s="46"/>
      <c r="N106" s="46"/>
      <c r="AU106" s="46"/>
      <c r="AV106" s="46"/>
      <c r="AW106" s="46"/>
      <c r="AX106" s="46"/>
      <c r="AY106" s="46"/>
      <c r="BD106" s="46"/>
      <c r="BE106" s="46"/>
    </row>
    <row r="107" spans="13:57" x14ac:dyDescent="0.25">
      <c r="M107" s="46"/>
      <c r="N107" s="46"/>
      <c r="AU107" s="46"/>
      <c r="AV107" s="46"/>
      <c r="AW107" s="46"/>
      <c r="AX107" s="46"/>
      <c r="AY107" s="46"/>
      <c r="BD107" s="46"/>
      <c r="BE107" s="46"/>
    </row>
    <row r="108" spans="13:57" x14ac:dyDescent="0.25">
      <c r="M108" s="46"/>
      <c r="N108" s="46"/>
      <c r="AU108" s="46"/>
      <c r="AV108" s="46"/>
      <c r="AW108" s="46"/>
      <c r="AX108" s="46"/>
      <c r="AY108" s="46"/>
      <c r="BD108" s="46"/>
      <c r="BE108" s="46"/>
    </row>
    <row r="109" spans="13:57" x14ac:dyDescent="0.25">
      <c r="M109" s="46"/>
      <c r="N109" s="46"/>
      <c r="AU109" s="46"/>
      <c r="AV109" s="46"/>
      <c r="AW109" s="46"/>
      <c r="AX109" s="46"/>
      <c r="AY109" s="46"/>
      <c r="BD109" s="46"/>
      <c r="BE109" s="46"/>
    </row>
    <row r="110" spans="13:57" x14ac:dyDescent="0.25">
      <c r="M110" s="46"/>
      <c r="N110" s="46"/>
      <c r="AU110" s="46"/>
      <c r="AV110" s="46"/>
      <c r="AW110" s="46"/>
      <c r="AX110" s="46"/>
      <c r="AY110" s="46"/>
      <c r="BD110" s="46"/>
      <c r="BE110" s="46"/>
    </row>
    <row r="111" spans="13:57" x14ac:dyDescent="0.25">
      <c r="M111" s="46"/>
      <c r="N111" s="46"/>
      <c r="AU111" s="46"/>
      <c r="AV111" s="46"/>
      <c r="AW111" s="46"/>
      <c r="AX111" s="46"/>
      <c r="AY111" s="46"/>
      <c r="BD111" s="46"/>
      <c r="BE111" s="46"/>
    </row>
    <row r="112" spans="13:57" x14ac:dyDescent="0.25">
      <c r="M112" s="46"/>
      <c r="N112" s="46"/>
      <c r="AU112" s="46"/>
      <c r="AV112" s="46"/>
      <c r="AW112" s="46"/>
      <c r="AX112" s="46"/>
      <c r="AY112" s="46"/>
      <c r="BD112" s="46"/>
      <c r="BE112" s="46"/>
    </row>
    <row r="113" spans="13:57" x14ac:dyDescent="0.25">
      <c r="M113" s="46"/>
      <c r="N113" s="46"/>
      <c r="AU113" s="46"/>
      <c r="AV113" s="46"/>
      <c r="AW113" s="46"/>
      <c r="AX113" s="46"/>
      <c r="AY113" s="46"/>
      <c r="BD113" s="46"/>
      <c r="BE113" s="46"/>
    </row>
    <row r="114" spans="13:57" x14ac:dyDescent="0.25">
      <c r="M114" s="46"/>
      <c r="N114" s="46"/>
      <c r="AU114" s="46"/>
      <c r="AV114" s="46"/>
      <c r="AW114" s="46"/>
      <c r="AX114" s="46"/>
      <c r="AY114" s="46"/>
      <c r="BD114" s="46"/>
      <c r="BE114" s="46"/>
    </row>
    <row r="115" spans="13:57" x14ac:dyDescent="0.25">
      <c r="M115" s="46"/>
      <c r="N115" s="46"/>
      <c r="AU115" s="46"/>
      <c r="AV115" s="46"/>
      <c r="AW115" s="46"/>
      <c r="AX115" s="46"/>
      <c r="AY115" s="46"/>
      <c r="BD115" s="46"/>
      <c r="BE115" s="46"/>
    </row>
    <row r="116" spans="13:57" x14ac:dyDescent="0.25">
      <c r="M116" s="46"/>
      <c r="N116" s="46"/>
      <c r="AU116" s="46"/>
      <c r="AV116" s="46"/>
      <c r="AW116" s="46"/>
      <c r="AX116" s="46"/>
      <c r="AY116" s="46"/>
      <c r="BD116" s="46"/>
      <c r="BE116" s="46"/>
    </row>
    <row r="117" spans="13:57" x14ac:dyDescent="0.25">
      <c r="M117" s="46"/>
      <c r="N117" s="46"/>
      <c r="AU117" s="46"/>
      <c r="AV117" s="46"/>
      <c r="AW117" s="46"/>
      <c r="AX117" s="46"/>
      <c r="AY117" s="46"/>
      <c r="BD117" s="46"/>
      <c r="BE117" s="46"/>
    </row>
    <row r="118" spans="13:57" x14ac:dyDescent="0.25">
      <c r="M118" s="46"/>
      <c r="N118" s="46"/>
      <c r="AU118" s="46"/>
      <c r="AV118" s="46"/>
      <c r="AW118" s="46"/>
      <c r="AX118" s="46"/>
      <c r="AY118" s="46"/>
      <c r="BD118" s="46"/>
      <c r="BE118" s="46"/>
    </row>
    <row r="119" spans="13:57" x14ac:dyDescent="0.25">
      <c r="M119" s="46"/>
      <c r="N119" s="46"/>
      <c r="AU119" s="46"/>
      <c r="AV119" s="46"/>
      <c r="AW119" s="46"/>
      <c r="AX119" s="46"/>
      <c r="AY119" s="46"/>
      <c r="BD119" s="46"/>
      <c r="BE119" s="46"/>
    </row>
    <row r="120" spans="13:57" x14ac:dyDescent="0.25">
      <c r="M120" s="46"/>
      <c r="N120" s="46"/>
      <c r="AU120" s="46"/>
      <c r="AV120" s="46"/>
      <c r="AW120" s="46"/>
      <c r="AX120" s="46"/>
      <c r="AY120" s="46"/>
      <c r="BD120" s="46"/>
      <c r="BE120" s="46"/>
    </row>
    <row r="121" spans="13:57" x14ac:dyDescent="0.25">
      <c r="M121" s="46"/>
      <c r="N121" s="46"/>
      <c r="AU121" s="46"/>
      <c r="AV121" s="46"/>
      <c r="AW121" s="46"/>
      <c r="AX121" s="46"/>
      <c r="AY121" s="46"/>
      <c r="BD121" s="46"/>
      <c r="BE121" s="46"/>
    </row>
    <row r="122" spans="13:57" x14ac:dyDescent="0.25">
      <c r="M122" s="46"/>
      <c r="N122" s="46"/>
      <c r="AU122" s="46"/>
      <c r="AV122" s="46"/>
      <c r="AW122" s="46"/>
      <c r="AX122" s="46"/>
      <c r="AY122" s="46"/>
      <c r="BD122" s="46"/>
      <c r="BE122" s="46"/>
    </row>
    <row r="123" spans="13:57" x14ac:dyDescent="0.25">
      <c r="M123" s="46"/>
      <c r="N123" s="46"/>
      <c r="AU123" s="46"/>
      <c r="AV123" s="46"/>
      <c r="AW123" s="46"/>
      <c r="AX123" s="46"/>
      <c r="AY123" s="46"/>
      <c r="BD123" s="46"/>
      <c r="BE123" s="46"/>
    </row>
    <row r="124" spans="13:57" x14ac:dyDescent="0.25">
      <c r="M124" s="46"/>
      <c r="N124" s="46"/>
      <c r="AU124" s="46"/>
      <c r="AV124" s="46"/>
      <c r="AW124" s="46"/>
      <c r="AX124" s="46"/>
      <c r="AY124" s="46"/>
      <c r="BD124" s="46"/>
      <c r="BE124" s="46"/>
    </row>
    <row r="125" spans="13:57" x14ac:dyDescent="0.25">
      <c r="M125" s="46"/>
      <c r="N125" s="46"/>
      <c r="AU125" s="46"/>
      <c r="AV125" s="46"/>
      <c r="AW125" s="46"/>
      <c r="AX125" s="46"/>
      <c r="AY125" s="46"/>
      <c r="BD125" s="46"/>
      <c r="BE125" s="46"/>
    </row>
    <row r="126" spans="13:57" x14ac:dyDescent="0.25">
      <c r="M126" s="46"/>
      <c r="N126" s="46"/>
      <c r="AU126" s="46"/>
      <c r="AV126" s="46"/>
      <c r="AW126" s="46"/>
      <c r="AX126" s="46"/>
      <c r="AY126" s="46"/>
      <c r="BD126" s="46"/>
      <c r="BE126" s="46"/>
    </row>
    <row r="127" spans="13:57" x14ac:dyDescent="0.25">
      <c r="M127" s="46"/>
      <c r="N127" s="46"/>
      <c r="AU127" s="46"/>
      <c r="AV127" s="46"/>
      <c r="AW127" s="46"/>
      <c r="AX127" s="46"/>
      <c r="AY127" s="46"/>
      <c r="BD127" s="46"/>
      <c r="BE127" s="46"/>
    </row>
    <row r="128" spans="13:57" x14ac:dyDescent="0.25">
      <c r="M128" s="46"/>
      <c r="N128" s="46"/>
      <c r="AU128" s="46"/>
      <c r="AV128" s="46"/>
      <c r="AW128" s="46"/>
      <c r="AX128" s="46"/>
      <c r="AY128" s="46"/>
      <c r="BD128" s="46"/>
      <c r="BE128" s="46"/>
    </row>
    <row r="129" spans="13:57" x14ac:dyDescent="0.25">
      <c r="M129" s="46"/>
      <c r="N129" s="46"/>
      <c r="AU129" s="46"/>
      <c r="AV129" s="46"/>
      <c r="AW129" s="46"/>
      <c r="AX129" s="46"/>
      <c r="AY129" s="46"/>
      <c r="BD129" s="46"/>
      <c r="BE129" s="46"/>
    </row>
    <row r="130" spans="13:57" x14ac:dyDescent="0.25">
      <c r="M130" s="46"/>
      <c r="N130" s="46"/>
      <c r="AU130" s="46"/>
      <c r="AV130" s="46"/>
      <c r="AW130" s="46"/>
      <c r="AX130" s="46"/>
      <c r="AY130" s="46"/>
      <c r="BD130" s="46"/>
      <c r="BE130" s="46"/>
    </row>
    <row r="131" spans="13:57" x14ac:dyDescent="0.25">
      <c r="M131" s="46"/>
      <c r="N131" s="46"/>
      <c r="AU131" s="46"/>
      <c r="AV131" s="46"/>
      <c r="AW131" s="46"/>
      <c r="AX131" s="46"/>
      <c r="AY131" s="46"/>
      <c r="BD131" s="46"/>
      <c r="BE131" s="46"/>
    </row>
    <row r="132" spans="13:57" x14ac:dyDescent="0.25">
      <c r="M132" s="46"/>
      <c r="N132" s="46"/>
      <c r="AU132" s="46"/>
      <c r="AV132" s="46"/>
      <c r="AW132" s="46"/>
      <c r="AX132" s="46"/>
      <c r="AY132" s="46"/>
      <c r="BD132" s="46"/>
      <c r="BE132" s="46"/>
    </row>
    <row r="133" spans="13:57" x14ac:dyDescent="0.25">
      <c r="M133" s="46"/>
      <c r="N133" s="46"/>
      <c r="AU133" s="46"/>
      <c r="AV133" s="46"/>
      <c r="AW133" s="46"/>
      <c r="AX133" s="46"/>
      <c r="AY133" s="46"/>
      <c r="BD133" s="46"/>
      <c r="BE133" s="46"/>
    </row>
    <row r="134" spans="13:57" x14ac:dyDescent="0.25">
      <c r="M134" s="46"/>
      <c r="N134" s="46"/>
      <c r="AU134" s="46"/>
      <c r="AV134" s="46"/>
      <c r="AW134" s="46"/>
      <c r="AX134" s="46"/>
      <c r="AY134" s="46"/>
      <c r="BD134" s="46"/>
      <c r="BE134" s="46"/>
    </row>
    <row r="135" spans="13:57" x14ac:dyDescent="0.25">
      <c r="M135" s="46"/>
      <c r="N135" s="46"/>
      <c r="AU135" s="46"/>
      <c r="AV135" s="46"/>
      <c r="AW135" s="46"/>
      <c r="AX135" s="46"/>
      <c r="AY135" s="46"/>
      <c r="BD135" s="46"/>
      <c r="BE135" s="46"/>
    </row>
    <row r="136" spans="13:57" x14ac:dyDescent="0.25">
      <c r="M136" s="46"/>
      <c r="N136" s="46"/>
      <c r="AU136" s="46"/>
      <c r="AV136" s="46"/>
      <c r="AW136" s="46"/>
      <c r="AX136" s="46"/>
      <c r="AY136" s="46"/>
      <c r="BD136" s="46"/>
      <c r="BE136" s="46"/>
    </row>
    <row r="137" spans="13:57" x14ac:dyDescent="0.25">
      <c r="M137" s="46"/>
      <c r="N137" s="46"/>
      <c r="AU137" s="46"/>
      <c r="AV137" s="46"/>
      <c r="AW137" s="46"/>
      <c r="AX137" s="46"/>
      <c r="AY137" s="46"/>
      <c r="BD137" s="46"/>
      <c r="BE137" s="46"/>
    </row>
    <row r="138" spans="13:57" x14ac:dyDescent="0.25">
      <c r="M138" s="46"/>
      <c r="N138" s="46"/>
      <c r="AU138" s="46"/>
      <c r="AV138" s="46"/>
      <c r="AW138" s="46"/>
      <c r="AX138" s="46"/>
      <c r="AY138" s="46"/>
      <c r="BD138" s="46"/>
      <c r="BE138" s="46"/>
    </row>
    <row r="139" spans="13:57" x14ac:dyDescent="0.25">
      <c r="M139" s="46"/>
      <c r="N139" s="46"/>
      <c r="AU139" s="46"/>
      <c r="AV139" s="46"/>
      <c r="AW139" s="46"/>
      <c r="AX139" s="46"/>
      <c r="AY139" s="46"/>
      <c r="BD139" s="46"/>
      <c r="BE139" s="46"/>
    </row>
    <row r="140" spans="13:57" x14ac:dyDescent="0.25">
      <c r="M140" s="46"/>
      <c r="N140" s="46"/>
      <c r="AU140" s="46"/>
      <c r="AV140" s="46"/>
      <c r="AW140" s="46"/>
      <c r="AX140" s="46"/>
      <c r="AY140" s="46"/>
      <c r="BD140" s="46"/>
      <c r="BE140" s="46"/>
    </row>
    <row r="141" spans="13:57" x14ac:dyDescent="0.25">
      <c r="M141" s="46"/>
      <c r="N141" s="46"/>
      <c r="AU141" s="46"/>
      <c r="AV141" s="46"/>
      <c r="AW141" s="46"/>
      <c r="AX141" s="46"/>
      <c r="AY141" s="46"/>
      <c r="BD141" s="46"/>
      <c r="BE141" s="46"/>
    </row>
    <row r="142" spans="13:57" x14ac:dyDescent="0.25">
      <c r="M142" s="46"/>
      <c r="N142" s="46"/>
      <c r="AU142" s="46"/>
      <c r="AV142" s="46"/>
      <c r="AW142" s="46"/>
      <c r="AX142" s="46"/>
      <c r="AY142" s="46"/>
      <c r="BD142" s="46"/>
      <c r="BE142" s="46"/>
    </row>
    <row r="143" spans="13:57" x14ac:dyDescent="0.25">
      <c r="M143" s="46"/>
      <c r="N143" s="46"/>
      <c r="AU143" s="46"/>
      <c r="AV143" s="46"/>
      <c r="AW143" s="46"/>
      <c r="AX143" s="46"/>
      <c r="AY143" s="46"/>
      <c r="BD143" s="46"/>
      <c r="BE143" s="46"/>
    </row>
    <row r="144" spans="13:57" x14ac:dyDescent="0.25">
      <c r="M144" s="46"/>
      <c r="N144" s="46"/>
      <c r="AU144" s="46"/>
      <c r="AV144" s="46"/>
      <c r="AW144" s="46"/>
      <c r="AX144" s="46"/>
      <c r="AY144" s="46"/>
      <c r="BD144" s="46"/>
      <c r="BE144" s="46"/>
    </row>
    <row r="145" spans="13:57" x14ac:dyDescent="0.25">
      <c r="M145" s="46"/>
      <c r="N145" s="46"/>
      <c r="AU145" s="46"/>
      <c r="AV145" s="46"/>
      <c r="AW145" s="46"/>
      <c r="AX145" s="46"/>
      <c r="AY145" s="46"/>
      <c r="BD145" s="46"/>
      <c r="BE145" s="46"/>
    </row>
    <row r="146" spans="13:57" x14ac:dyDescent="0.25">
      <c r="M146" s="46"/>
      <c r="N146" s="46"/>
      <c r="AU146" s="46"/>
      <c r="AV146" s="46"/>
      <c r="AW146" s="46"/>
      <c r="AX146" s="46"/>
      <c r="AY146" s="46"/>
      <c r="BD146" s="46"/>
      <c r="BE146" s="46"/>
    </row>
    <row r="147" spans="13:57" x14ac:dyDescent="0.25">
      <c r="M147" s="46"/>
      <c r="N147" s="46"/>
      <c r="AU147" s="46"/>
      <c r="AV147" s="46"/>
      <c r="AW147" s="46"/>
      <c r="AX147" s="46"/>
      <c r="AY147" s="46"/>
      <c r="BD147" s="46"/>
      <c r="BE147" s="46"/>
    </row>
    <row r="148" spans="13:57" x14ac:dyDescent="0.25">
      <c r="M148" s="46"/>
      <c r="N148" s="46"/>
      <c r="AU148" s="46"/>
      <c r="AV148" s="46"/>
      <c r="AW148" s="46"/>
      <c r="AX148" s="46"/>
      <c r="AY148" s="46"/>
      <c r="BD148" s="46"/>
      <c r="BE148" s="46"/>
    </row>
    <row r="149" spans="13:57" x14ac:dyDescent="0.25">
      <c r="M149" s="46"/>
      <c r="N149" s="46"/>
      <c r="AU149" s="46"/>
      <c r="AV149" s="46"/>
      <c r="AW149" s="46"/>
      <c r="AX149" s="46"/>
      <c r="AY149" s="46"/>
      <c r="BD149" s="46"/>
      <c r="BE149" s="46"/>
    </row>
    <row r="150" spans="13:57" x14ac:dyDescent="0.25">
      <c r="M150" s="46"/>
      <c r="N150" s="46"/>
      <c r="AU150" s="46"/>
      <c r="AV150" s="46"/>
      <c r="AW150" s="46"/>
      <c r="AX150" s="46"/>
      <c r="AY150" s="46"/>
      <c r="BD150" s="46"/>
      <c r="BE150" s="46"/>
    </row>
    <row r="151" spans="13:57" x14ac:dyDescent="0.25">
      <c r="M151" s="46"/>
      <c r="N151" s="46"/>
      <c r="AU151" s="46"/>
      <c r="AV151" s="46"/>
      <c r="AW151" s="46"/>
      <c r="AX151" s="46"/>
      <c r="AY151" s="46"/>
      <c r="BD151" s="46"/>
      <c r="BE151" s="46"/>
    </row>
    <row r="152" spans="13:57" x14ac:dyDescent="0.25">
      <c r="M152" s="46"/>
      <c r="N152" s="46"/>
      <c r="AU152" s="46"/>
      <c r="AV152" s="46"/>
      <c r="AW152" s="46"/>
      <c r="AX152" s="46"/>
      <c r="AY152" s="46"/>
      <c r="BD152" s="46"/>
      <c r="BE152" s="46"/>
    </row>
    <row r="153" spans="13:57" x14ac:dyDescent="0.25">
      <c r="M153" s="46"/>
      <c r="N153" s="46"/>
      <c r="AU153" s="46"/>
      <c r="AV153" s="46"/>
      <c r="AW153" s="46"/>
      <c r="AX153" s="46"/>
      <c r="AY153" s="46"/>
      <c r="BD153" s="46"/>
      <c r="BE153" s="46"/>
    </row>
    <row r="154" spans="13:57" x14ac:dyDescent="0.25">
      <c r="M154" s="46"/>
      <c r="N154" s="46"/>
      <c r="AU154" s="46"/>
      <c r="AV154" s="46"/>
      <c r="AW154" s="46"/>
      <c r="AX154" s="46"/>
      <c r="AY154" s="46"/>
      <c r="BD154" s="46"/>
      <c r="BE154" s="46"/>
    </row>
    <row r="155" spans="13:57" x14ac:dyDescent="0.25">
      <c r="M155" s="46"/>
      <c r="N155" s="46"/>
      <c r="AU155" s="46"/>
      <c r="AV155" s="46"/>
      <c r="AW155" s="46"/>
      <c r="AX155" s="46"/>
      <c r="AY155" s="46"/>
      <c r="BD155" s="46"/>
      <c r="BE155" s="46"/>
    </row>
    <row r="156" spans="13:57" x14ac:dyDescent="0.25">
      <c r="M156" s="46"/>
      <c r="N156" s="46"/>
      <c r="AU156" s="46"/>
      <c r="AV156" s="46"/>
      <c r="AW156" s="46"/>
      <c r="AX156" s="46"/>
      <c r="AY156" s="46"/>
      <c r="BD156" s="46"/>
      <c r="BE156" s="46"/>
    </row>
    <row r="157" spans="13:57" x14ac:dyDescent="0.25">
      <c r="M157" s="46"/>
      <c r="N157" s="46"/>
      <c r="AU157" s="46"/>
      <c r="AV157" s="46"/>
      <c r="AW157" s="46"/>
      <c r="AX157" s="46"/>
      <c r="AY157" s="46"/>
      <c r="BD157" s="46"/>
      <c r="BE157" s="46"/>
    </row>
    <row r="158" spans="13:57" x14ac:dyDescent="0.25">
      <c r="M158" s="46"/>
      <c r="N158" s="46"/>
      <c r="AU158" s="46"/>
      <c r="AV158" s="46"/>
      <c r="AW158" s="46"/>
      <c r="AX158" s="46"/>
      <c r="AY158" s="46"/>
      <c r="BD158" s="46"/>
      <c r="BE158" s="46"/>
    </row>
    <row r="159" spans="13:57" x14ac:dyDescent="0.25">
      <c r="M159" s="46"/>
      <c r="N159" s="46"/>
      <c r="AU159" s="46"/>
      <c r="AV159" s="46"/>
      <c r="AW159" s="46"/>
      <c r="AX159" s="46"/>
      <c r="AY159" s="46"/>
      <c r="BD159" s="46"/>
      <c r="BE159" s="46"/>
    </row>
    <row r="160" spans="13:57" x14ac:dyDescent="0.25">
      <c r="M160" s="46"/>
      <c r="N160" s="46"/>
      <c r="AU160" s="46"/>
      <c r="AV160" s="46"/>
      <c r="AW160" s="46"/>
      <c r="AX160" s="46"/>
      <c r="AY160" s="46"/>
      <c r="BD160" s="46"/>
      <c r="BE160" s="46"/>
    </row>
    <row r="161" spans="13:57" x14ac:dyDescent="0.25">
      <c r="M161" s="46"/>
      <c r="N161" s="46"/>
      <c r="AU161" s="46"/>
      <c r="AV161" s="46"/>
      <c r="AW161" s="46"/>
      <c r="AX161" s="46"/>
      <c r="AY161" s="46"/>
      <c r="BD161" s="46"/>
      <c r="BE161" s="46"/>
    </row>
    <row r="162" spans="13:57" x14ac:dyDescent="0.25">
      <c r="M162" s="46"/>
      <c r="N162" s="46"/>
      <c r="AU162" s="46"/>
      <c r="AV162" s="46"/>
      <c r="AW162" s="46"/>
      <c r="AX162" s="46"/>
      <c r="AY162" s="46"/>
      <c r="BD162" s="46"/>
      <c r="BE162" s="46"/>
    </row>
    <row r="163" spans="13:57" x14ac:dyDescent="0.25">
      <c r="M163" s="46"/>
      <c r="N163" s="46"/>
      <c r="AU163" s="46"/>
      <c r="AV163" s="46"/>
      <c r="AW163" s="46"/>
      <c r="AX163" s="46"/>
      <c r="AY163" s="46"/>
      <c r="BD163" s="46"/>
      <c r="BE163" s="46"/>
    </row>
    <row r="164" spans="13:57" x14ac:dyDescent="0.25">
      <c r="M164" s="46"/>
      <c r="N164" s="46"/>
      <c r="AU164" s="46"/>
      <c r="AV164" s="46"/>
      <c r="AW164" s="46"/>
      <c r="AX164" s="46"/>
      <c r="AY164" s="46"/>
      <c r="BD164" s="46"/>
      <c r="BE164" s="46"/>
    </row>
    <row r="165" spans="13:57" x14ac:dyDescent="0.25">
      <c r="M165" s="46"/>
      <c r="N165" s="46"/>
      <c r="AU165" s="46"/>
      <c r="AV165" s="46"/>
      <c r="AW165" s="46"/>
      <c r="AX165" s="46"/>
      <c r="AY165" s="46"/>
      <c r="BD165" s="46"/>
      <c r="BE165" s="46"/>
    </row>
    <row r="166" spans="13:57" x14ac:dyDescent="0.25">
      <c r="M166" s="46"/>
      <c r="N166" s="46"/>
      <c r="AU166" s="46"/>
      <c r="AV166" s="46"/>
      <c r="AW166" s="46"/>
      <c r="AX166" s="46"/>
      <c r="AY166" s="46"/>
      <c r="BD166" s="46"/>
      <c r="BE166" s="46"/>
    </row>
    <row r="167" spans="13:57" x14ac:dyDescent="0.25">
      <c r="M167" s="46"/>
      <c r="N167" s="46"/>
      <c r="AU167" s="46"/>
      <c r="AV167" s="46"/>
      <c r="AW167" s="46"/>
      <c r="AX167" s="46"/>
      <c r="AY167" s="46"/>
      <c r="BD167" s="46"/>
      <c r="BE167" s="46"/>
    </row>
    <row r="168" spans="13:57" x14ac:dyDescent="0.25">
      <c r="M168" s="46"/>
      <c r="N168" s="46"/>
      <c r="AU168" s="46"/>
      <c r="AV168" s="46"/>
      <c r="AW168" s="46"/>
      <c r="AX168" s="46"/>
      <c r="AY168" s="46"/>
      <c r="BD168" s="46"/>
      <c r="BE168" s="46"/>
    </row>
    <row r="169" spans="13:57" x14ac:dyDescent="0.25">
      <c r="M169" s="46"/>
      <c r="N169" s="46"/>
      <c r="AU169" s="46"/>
      <c r="AV169" s="46"/>
      <c r="AW169" s="46"/>
      <c r="AX169" s="46"/>
      <c r="AY169" s="46"/>
      <c r="BD169" s="46"/>
      <c r="BE169" s="46"/>
    </row>
    <row r="170" spans="13:57" x14ac:dyDescent="0.25">
      <c r="M170" s="46"/>
      <c r="N170" s="46"/>
      <c r="AU170" s="46"/>
      <c r="AV170" s="46"/>
      <c r="AW170" s="46"/>
      <c r="AX170" s="46"/>
      <c r="AY170" s="46"/>
      <c r="BD170" s="46"/>
      <c r="BE170" s="46"/>
    </row>
    <row r="171" spans="13:57" x14ac:dyDescent="0.25">
      <c r="M171" s="46"/>
      <c r="N171" s="46"/>
      <c r="AU171" s="46"/>
      <c r="AV171" s="46"/>
      <c r="AW171" s="46"/>
      <c r="AX171" s="46"/>
      <c r="AY171" s="46"/>
      <c r="BD171" s="46"/>
      <c r="BE171" s="46"/>
    </row>
    <row r="172" spans="13:57" x14ac:dyDescent="0.25">
      <c r="M172" s="46"/>
      <c r="N172" s="46"/>
      <c r="AU172" s="46"/>
      <c r="AV172" s="46"/>
      <c r="AW172" s="46"/>
      <c r="AX172" s="46"/>
      <c r="AY172" s="46"/>
      <c r="BD172" s="46"/>
      <c r="BE172" s="46"/>
    </row>
    <row r="173" spans="13:57" x14ac:dyDescent="0.25">
      <c r="M173" s="46"/>
      <c r="N173" s="46"/>
      <c r="AU173" s="46"/>
      <c r="AV173" s="46"/>
      <c r="AW173" s="46"/>
      <c r="AX173" s="46"/>
      <c r="AY173" s="46"/>
      <c r="BD173" s="46"/>
      <c r="BE173" s="46"/>
    </row>
    <row r="174" spans="13:57" x14ac:dyDescent="0.25">
      <c r="M174" s="46"/>
      <c r="N174" s="46"/>
      <c r="AU174" s="46"/>
      <c r="AV174" s="46"/>
      <c r="AW174" s="46"/>
      <c r="AX174" s="46"/>
      <c r="AY174" s="46"/>
      <c r="BD174" s="46"/>
      <c r="BE174" s="46"/>
    </row>
    <row r="175" spans="13:57" x14ac:dyDescent="0.25">
      <c r="M175" s="46"/>
      <c r="N175" s="46"/>
      <c r="AU175" s="46"/>
      <c r="AV175" s="46"/>
      <c r="AW175" s="46"/>
      <c r="AX175" s="46"/>
      <c r="AY175" s="46"/>
      <c r="BD175" s="46"/>
      <c r="BE175" s="46"/>
    </row>
    <row r="176" spans="13:57" x14ac:dyDescent="0.25">
      <c r="M176" s="46"/>
      <c r="N176" s="46"/>
      <c r="AU176" s="46"/>
      <c r="AV176" s="46"/>
      <c r="AW176" s="46"/>
      <c r="AX176" s="46"/>
      <c r="AY176" s="46"/>
      <c r="BD176" s="46"/>
      <c r="BE176" s="46"/>
    </row>
    <row r="177" spans="13:57" x14ac:dyDescent="0.25">
      <c r="M177" s="46"/>
      <c r="N177" s="46"/>
      <c r="AU177" s="46"/>
      <c r="AV177" s="46"/>
      <c r="AW177" s="46"/>
      <c r="AX177" s="46"/>
      <c r="AY177" s="46"/>
      <c r="BD177" s="46"/>
      <c r="BE177" s="46"/>
    </row>
    <row r="178" spans="13:57" x14ac:dyDescent="0.25">
      <c r="M178" s="46"/>
      <c r="N178" s="46"/>
      <c r="AU178" s="46"/>
      <c r="AV178" s="46"/>
      <c r="AW178" s="46"/>
      <c r="AX178" s="46"/>
      <c r="AY178" s="46"/>
      <c r="BD178" s="46"/>
      <c r="BE178" s="46"/>
    </row>
    <row r="179" spans="13:57" x14ac:dyDescent="0.25">
      <c r="M179" s="46"/>
      <c r="N179" s="46"/>
      <c r="AU179" s="46"/>
      <c r="AV179" s="46"/>
      <c r="AW179" s="46"/>
      <c r="AX179" s="46"/>
      <c r="AY179" s="46"/>
      <c r="BD179" s="46"/>
      <c r="BE179" s="46"/>
    </row>
    <row r="180" spans="13:57" x14ac:dyDescent="0.25">
      <c r="M180" s="46"/>
      <c r="N180" s="46"/>
      <c r="AU180" s="46"/>
      <c r="AV180" s="46"/>
      <c r="AW180" s="46"/>
      <c r="AX180" s="46"/>
      <c r="AY180" s="46"/>
      <c r="BD180" s="46"/>
      <c r="BE180" s="46"/>
    </row>
    <row r="181" spans="13:57" x14ac:dyDescent="0.25">
      <c r="M181" s="46"/>
      <c r="N181" s="46"/>
      <c r="AU181" s="46"/>
      <c r="AV181" s="46"/>
      <c r="AW181" s="46"/>
      <c r="AX181" s="46"/>
      <c r="AY181" s="46"/>
      <c r="BD181" s="46"/>
      <c r="BE181" s="46"/>
    </row>
    <row r="182" spans="13:57" x14ac:dyDescent="0.25">
      <c r="M182" s="46"/>
      <c r="N182" s="46"/>
      <c r="AU182" s="46"/>
      <c r="AV182" s="46"/>
      <c r="AW182" s="46"/>
      <c r="AX182" s="46"/>
      <c r="AY182" s="46"/>
      <c r="BD182" s="46"/>
      <c r="BE182" s="46"/>
    </row>
    <row r="183" spans="13:57" x14ac:dyDescent="0.25">
      <c r="M183" s="46"/>
      <c r="N183" s="46"/>
      <c r="AU183" s="46"/>
      <c r="AV183" s="46"/>
      <c r="AW183" s="46"/>
      <c r="AX183" s="46"/>
      <c r="AY183" s="46"/>
      <c r="BD183" s="46"/>
      <c r="BE183" s="46"/>
    </row>
    <row r="184" spans="13:57" x14ac:dyDescent="0.25">
      <c r="M184" s="46"/>
      <c r="N184" s="46"/>
      <c r="AU184" s="46"/>
      <c r="AV184" s="46"/>
      <c r="AW184" s="46"/>
      <c r="AX184" s="46"/>
      <c r="AY184" s="46"/>
      <c r="BD184" s="46"/>
      <c r="BE184" s="46"/>
    </row>
    <row r="185" spans="13:57" x14ac:dyDescent="0.25">
      <c r="M185" s="46"/>
      <c r="N185" s="46"/>
      <c r="AU185" s="46"/>
      <c r="AV185" s="46"/>
      <c r="AW185" s="46"/>
      <c r="AX185" s="46"/>
      <c r="AY185" s="46"/>
      <c r="BD185" s="46"/>
      <c r="BE185" s="46"/>
    </row>
    <row r="186" spans="13:57" x14ac:dyDescent="0.25">
      <c r="M186" s="46"/>
      <c r="N186" s="46"/>
      <c r="AU186" s="46"/>
      <c r="AV186" s="46"/>
      <c r="AW186" s="46"/>
      <c r="AX186" s="46"/>
      <c r="AY186" s="46"/>
      <c r="BD186" s="46"/>
      <c r="BE186" s="46"/>
    </row>
    <row r="187" spans="13:57" x14ac:dyDescent="0.25">
      <c r="M187" s="46"/>
      <c r="N187" s="46"/>
      <c r="AU187" s="46"/>
      <c r="AV187" s="46"/>
      <c r="AW187" s="46"/>
      <c r="AX187" s="46"/>
      <c r="AY187" s="46"/>
      <c r="BD187" s="46"/>
      <c r="BE187" s="46"/>
    </row>
    <row r="188" spans="13:57" x14ac:dyDescent="0.25">
      <c r="M188" s="46"/>
      <c r="N188" s="46"/>
      <c r="AU188" s="46"/>
      <c r="AV188" s="46"/>
      <c r="AW188" s="46"/>
      <c r="AX188" s="46"/>
      <c r="AY188" s="46"/>
      <c r="BD188" s="46"/>
      <c r="BE188" s="46"/>
    </row>
    <row r="189" spans="13:57" x14ac:dyDescent="0.25">
      <c r="M189" s="46"/>
      <c r="N189" s="46"/>
      <c r="AU189" s="46"/>
      <c r="AV189" s="46"/>
      <c r="AW189" s="46"/>
      <c r="AX189" s="46"/>
      <c r="AY189" s="46"/>
      <c r="BD189" s="46"/>
      <c r="BE189" s="46"/>
    </row>
    <row r="190" spans="13:57" x14ac:dyDescent="0.25">
      <c r="M190" s="46"/>
      <c r="N190" s="46"/>
      <c r="AU190" s="46"/>
      <c r="AV190" s="46"/>
      <c r="AW190" s="46"/>
      <c r="AX190" s="46"/>
      <c r="AY190" s="46"/>
      <c r="BD190" s="46"/>
      <c r="BE190" s="46"/>
    </row>
    <row r="191" spans="13:57" x14ac:dyDescent="0.25">
      <c r="M191" s="46"/>
      <c r="N191" s="46"/>
      <c r="AU191" s="46"/>
      <c r="AV191" s="46"/>
      <c r="AW191" s="46"/>
      <c r="AX191" s="46"/>
      <c r="AY191" s="46"/>
      <c r="BD191" s="46"/>
      <c r="BE191" s="46"/>
    </row>
    <row r="192" spans="13:57" x14ac:dyDescent="0.25">
      <c r="M192" s="46"/>
      <c r="N192" s="46"/>
      <c r="AU192" s="46"/>
      <c r="AV192" s="46"/>
      <c r="AW192" s="46"/>
      <c r="AX192" s="46"/>
      <c r="AY192" s="46"/>
      <c r="BD192" s="46"/>
      <c r="BE192" s="46"/>
    </row>
    <row r="193" spans="13:57" x14ac:dyDescent="0.25">
      <c r="M193" s="46"/>
      <c r="N193" s="46"/>
      <c r="AU193" s="46"/>
      <c r="AV193" s="46"/>
      <c r="AW193" s="46"/>
      <c r="AX193" s="46"/>
      <c r="AY193" s="46"/>
      <c r="BD193" s="46"/>
      <c r="BE193" s="46"/>
    </row>
    <row r="194" spans="13:57" x14ac:dyDescent="0.25">
      <c r="M194" s="46"/>
      <c r="N194" s="46"/>
      <c r="AU194" s="46"/>
      <c r="AV194" s="46"/>
      <c r="AW194" s="46"/>
      <c r="AX194" s="46"/>
      <c r="AY194" s="46"/>
      <c r="BD194" s="46"/>
      <c r="BE194" s="46"/>
    </row>
    <row r="195" spans="13:57" x14ac:dyDescent="0.25">
      <c r="M195" s="46"/>
      <c r="N195" s="46"/>
      <c r="AU195" s="46"/>
      <c r="AV195" s="46"/>
      <c r="AW195" s="46"/>
      <c r="AX195" s="46"/>
      <c r="AY195" s="46"/>
      <c r="BD195" s="46"/>
      <c r="BE195" s="46"/>
    </row>
    <row r="196" spans="13:57" x14ac:dyDescent="0.25">
      <c r="M196" s="46"/>
      <c r="N196" s="46"/>
      <c r="AU196" s="46"/>
      <c r="AV196" s="46"/>
      <c r="AW196" s="46"/>
      <c r="AX196" s="46"/>
      <c r="AY196" s="46"/>
      <c r="BD196" s="46"/>
      <c r="BE196" s="46"/>
    </row>
    <row r="197" spans="13:57" x14ac:dyDescent="0.25">
      <c r="M197" s="46"/>
      <c r="N197" s="46"/>
      <c r="AU197" s="46"/>
      <c r="AV197" s="46"/>
      <c r="AW197" s="46"/>
      <c r="AX197" s="46"/>
      <c r="AY197" s="46"/>
      <c r="BD197" s="46"/>
      <c r="BE197" s="46"/>
    </row>
    <row r="198" spans="13:57" x14ac:dyDescent="0.25">
      <c r="M198" s="46"/>
      <c r="N198" s="46"/>
      <c r="AU198" s="46"/>
      <c r="AV198" s="46"/>
      <c r="AW198" s="46"/>
      <c r="AX198" s="46"/>
      <c r="AY198" s="46"/>
      <c r="BD198" s="46"/>
      <c r="BE198" s="46"/>
    </row>
    <row r="199" spans="13:57" x14ac:dyDescent="0.25">
      <c r="M199" s="46"/>
      <c r="N199" s="46"/>
      <c r="AU199" s="46"/>
      <c r="AV199" s="46"/>
      <c r="AW199" s="46"/>
      <c r="AX199" s="46"/>
      <c r="AY199" s="46"/>
      <c r="BD199" s="46"/>
      <c r="BE199" s="46"/>
    </row>
    <row r="200" spans="13:57" x14ac:dyDescent="0.25">
      <c r="M200" s="46"/>
      <c r="N200" s="46"/>
      <c r="AU200" s="46"/>
      <c r="AV200" s="46"/>
      <c r="AW200" s="46"/>
      <c r="AX200" s="46"/>
      <c r="AY200" s="46"/>
      <c r="BD200" s="46"/>
      <c r="BE200" s="46"/>
    </row>
    <row r="201" spans="13:57" x14ac:dyDescent="0.25">
      <c r="M201" s="46"/>
      <c r="N201" s="46"/>
      <c r="AU201" s="46"/>
      <c r="AV201" s="46"/>
      <c r="AW201" s="46"/>
      <c r="AX201" s="46"/>
      <c r="AY201" s="46"/>
      <c r="BD201" s="46"/>
      <c r="BE201" s="46"/>
    </row>
    <row r="202" spans="13:57" x14ac:dyDescent="0.25">
      <c r="M202" s="46"/>
      <c r="N202" s="46"/>
      <c r="AU202" s="46"/>
      <c r="AV202" s="46"/>
      <c r="AW202" s="46"/>
      <c r="AX202" s="46"/>
      <c r="AY202" s="46"/>
      <c r="BD202" s="46"/>
      <c r="BE202" s="46"/>
    </row>
    <row r="203" spans="13:57" x14ac:dyDescent="0.25">
      <c r="M203" s="46"/>
      <c r="N203" s="46"/>
      <c r="AU203" s="46"/>
      <c r="AV203" s="46"/>
      <c r="AW203" s="46"/>
      <c r="AX203" s="46"/>
      <c r="AY203" s="46"/>
      <c r="BD203" s="46"/>
      <c r="BE203" s="46"/>
    </row>
    <row r="204" spans="13:57" x14ac:dyDescent="0.25">
      <c r="M204" s="46"/>
      <c r="N204" s="46"/>
      <c r="AU204" s="46"/>
      <c r="AV204" s="46"/>
      <c r="AW204" s="46"/>
      <c r="AX204" s="46"/>
      <c r="AY204" s="46"/>
      <c r="BD204" s="46"/>
      <c r="BE204" s="46"/>
    </row>
    <row r="205" spans="13:57" x14ac:dyDescent="0.25">
      <c r="M205" s="46"/>
      <c r="N205" s="46"/>
      <c r="AU205" s="46"/>
      <c r="AV205" s="46"/>
      <c r="AW205" s="46"/>
      <c r="AX205" s="46"/>
      <c r="AY205" s="46"/>
      <c r="BD205" s="46"/>
      <c r="BE205" s="46"/>
    </row>
    <row r="206" spans="13:57" x14ac:dyDescent="0.25">
      <c r="M206" s="46"/>
      <c r="N206" s="46"/>
      <c r="AU206" s="46"/>
      <c r="AV206" s="46"/>
      <c r="AW206" s="46"/>
      <c r="AX206" s="46"/>
      <c r="AY206" s="46"/>
      <c r="BD206" s="46"/>
      <c r="BE206" s="46"/>
    </row>
    <row r="207" spans="13:57" x14ac:dyDescent="0.25">
      <c r="M207" s="46"/>
      <c r="N207" s="46"/>
      <c r="AU207" s="46"/>
      <c r="AV207" s="46"/>
      <c r="AW207" s="46"/>
      <c r="AX207" s="46"/>
      <c r="AY207" s="46"/>
      <c r="BD207" s="46"/>
      <c r="BE207" s="46"/>
    </row>
    <row r="208" spans="13:57" x14ac:dyDescent="0.25">
      <c r="M208" s="46"/>
      <c r="N208" s="46"/>
      <c r="AU208" s="46"/>
      <c r="AV208" s="46"/>
      <c r="AW208" s="46"/>
      <c r="AX208" s="46"/>
      <c r="AY208" s="46"/>
      <c r="BD208" s="46"/>
      <c r="BE208" s="46"/>
    </row>
    <row r="209" spans="13:57" x14ac:dyDescent="0.25">
      <c r="M209" s="46"/>
      <c r="N209" s="46"/>
      <c r="AU209" s="46"/>
      <c r="AV209" s="46"/>
      <c r="AW209" s="46"/>
      <c r="AX209" s="46"/>
      <c r="AY209" s="46"/>
      <c r="BD209" s="46"/>
      <c r="BE209" s="46"/>
    </row>
    <row r="210" spans="13:57" x14ac:dyDescent="0.25">
      <c r="M210" s="46"/>
      <c r="N210" s="46"/>
      <c r="AU210" s="46"/>
      <c r="AV210" s="46"/>
      <c r="AW210" s="46"/>
      <c r="AX210" s="46"/>
      <c r="AY210" s="46"/>
      <c r="BD210" s="46"/>
      <c r="BE210" s="46"/>
    </row>
    <row r="211" spans="13:57" x14ac:dyDescent="0.25">
      <c r="M211" s="46"/>
      <c r="N211" s="46"/>
      <c r="AU211" s="46"/>
      <c r="AV211" s="46"/>
      <c r="AW211" s="46"/>
      <c r="AX211" s="46"/>
      <c r="AY211" s="46"/>
      <c r="BD211" s="46"/>
      <c r="BE211" s="46"/>
    </row>
    <row r="212" spans="13:57" x14ac:dyDescent="0.25">
      <c r="M212" s="46"/>
      <c r="N212" s="46"/>
      <c r="AU212" s="46"/>
      <c r="AV212" s="46"/>
      <c r="AW212" s="46"/>
      <c r="AX212" s="46"/>
      <c r="AY212" s="46"/>
      <c r="BD212" s="46"/>
      <c r="BE212" s="46"/>
    </row>
    <row r="213" spans="13:57" x14ac:dyDescent="0.25">
      <c r="M213" s="46"/>
      <c r="N213" s="46"/>
      <c r="AU213" s="46"/>
      <c r="AV213" s="46"/>
      <c r="AW213" s="46"/>
      <c r="AX213" s="46"/>
      <c r="AY213" s="46"/>
      <c r="BD213" s="46"/>
      <c r="BE213" s="46"/>
    </row>
    <row r="214" spans="13:57" x14ac:dyDescent="0.25">
      <c r="M214" s="46"/>
      <c r="N214" s="46"/>
      <c r="AU214" s="46"/>
      <c r="AV214" s="46"/>
      <c r="AW214" s="46"/>
      <c r="AX214" s="46"/>
      <c r="AY214" s="46"/>
      <c r="BD214" s="46"/>
      <c r="BE214" s="46"/>
    </row>
    <row r="215" spans="13:57" x14ac:dyDescent="0.25">
      <c r="M215" s="46"/>
      <c r="N215" s="46"/>
      <c r="AU215" s="46"/>
      <c r="AV215" s="46"/>
      <c r="AW215" s="46"/>
      <c r="AX215" s="46"/>
      <c r="AY215" s="46"/>
      <c r="BD215" s="46"/>
      <c r="BE215" s="46"/>
    </row>
    <row r="216" spans="13:57" x14ac:dyDescent="0.25">
      <c r="M216" s="46"/>
      <c r="N216" s="46"/>
      <c r="AU216" s="46"/>
      <c r="AV216" s="46"/>
      <c r="AW216" s="46"/>
      <c r="AX216" s="46"/>
      <c r="AY216" s="46"/>
      <c r="BD216" s="46"/>
      <c r="BE216" s="46"/>
    </row>
    <row r="217" spans="13:57" x14ac:dyDescent="0.25">
      <c r="M217" s="46"/>
      <c r="N217" s="46"/>
      <c r="AU217" s="46"/>
      <c r="AV217" s="46"/>
      <c r="AW217" s="46"/>
      <c r="AX217" s="46"/>
      <c r="AY217" s="46"/>
      <c r="BD217" s="46"/>
      <c r="BE217" s="46"/>
    </row>
    <row r="218" spans="13:57" x14ac:dyDescent="0.25">
      <c r="M218" s="46"/>
      <c r="N218" s="46"/>
      <c r="AU218" s="46"/>
      <c r="AV218" s="46"/>
      <c r="AW218" s="46"/>
      <c r="AX218" s="46"/>
      <c r="AY218" s="46"/>
      <c r="BD218" s="46"/>
      <c r="BE218" s="46"/>
    </row>
    <row r="219" spans="13:57" x14ac:dyDescent="0.25">
      <c r="M219" s="46"/>
      <c r="N219" s="46"/>
      <c r="AU219" s="46"/>
      <c r="AV219" s="46"/>
      <c r="AW219" s="46"/>
      <c r="AX219" s="46"/>
      <c r="AY219" s="46"/>
      <c r="BD219" s="46"/>
      <c r="BE219" s="46"/>
    </row>
    <row r="220" spans="13:57" x14ac:dyDescent="0.25">
      <c r="M220" s="46"/>
      <c r="N220" s="46"/>
      <c r="AU220" s="46"/>
      <c r="AV220" s="46"/>
      <c r="AW220" s="46"/>
      <c r="AX220" s="46"/>
      <c r="AY220" s="46"/>
      <c r="BD220" s="46"/>
      <c r="BE220" s="46"/>
    </row>
    <row r="221" spans="13:57" x14ac:dyDescent="0.25">
      <c r="M221" s="46"/>
      <c r="N221" s="46"/>
      <c r="AU221" s="46"/>
      <c r="AV221" s="46"/>
      <c r="AW221" s="46"/>
      <c r="AX221" s="46"/>
      <c r="AY221" s="46"/>
      <c r="BD221" s="46"/>
      <c r="BE221" s="46"/>
    </row>
    <row r="222" spans="13:57" x14ac:dyDescent="0.25">
      <c r="M222" s="46"/>
      <c r="N222" s="46"/>
      <c r="AU222" s="46"/>
      <c r="AV222" s="46"/>
      <c r="AW222" s="46"/>
      <c r="AX222" s="46"/>
      <c r="AY222" s="46"/>
      <c r="BD222" s="46"/>
      <c r="BE222" s="46"/>
    </row>
    <row r="223" spans="13:57" x14ac:dyDescent="0.25">
      <c r="M223" s="46"/>
      <c r="N223" s="46"/>
      <c r="AU223" s="46"/>
      <c r="AV223" s="46"/>
      <c r="AW223" s="46"/>
      <c r="AX223" s="46"/>
      <c r="AY223" s="46"/>
      <c r="BD223" s="46"/>
      <c r="BE223" s="46"/>
    </row>
    <row r="224" spans="13:57" x14ac:dyDescent="0.25">
      <c r="M224" s="46"/>
      <c r="N224" s="46"/>
      <c r="AU224" s="46"/>
      <c r="AV224" s="46"/>
      <c r="AW224" s="46"/>
      <c r="AX224" s="46"/>
      <c r="AY224" s="46"/>
      <c r="BD224" s="46"/>
      <c r="BE224" s="46"/>
    </row>
    <row r="225" spans="13:57" x14ac:dyDescent="0.25">
      <c r="M225" s="46"/>
      <c r="N225" s="46"/>
      <c r="AU225" s="46"/>
      <c r="AV225" s="46"/>
      <c r="AW225" s="46"/>
      <c r="AX225" s="46"/>
      <c r="AY225" s="46"/>
      <c r="BD225" s="46"/>
      <c r="BE225" s="46"/>
    </row>
    <row r="226" spans="13:57" x14ac:dyDescent="0.25">
      <c r="M226" s="46"/>
      <c r="N226" s="46"/>
      <c r="AU226" s="46"/>
      <c r="AV226" s="46"/>
      <c r="AW226" s="46"/>
      <c r="AX226" s="46"/>
      <c r="AY226" s="46"/>
      <c r="BD226" s="46"/>
      <c r="BE226" s="46"/>
    </row>
    <row r="227" spans="13:57" x14ac:dyDescent="0.25">
      <c r="M227" s="46"/>
      <c r="N227" s="46"/>
      <c r="AU227" s="46"/>
      <c r="AV227" s="46"/>
      <c r="AW227" s="46"/>
      <c r="AX227" s="46"/>
      <c r="AY227" s="46"/>
      <c r="BD227" s="46"/>
      <c r="BE227" s="46"/>
    </row>
    <row r="228" spans="13:57" x14ac:dyDescent="0.25">
      <c r="M228" s="46"/>
      <c r="N228" s="46"/>
      <c r="AU228" s="46"/>
      <c r="AV228" s="46"/>
      <c r="AW228" s="46"/>
      <c r="AX228" s="46"/>
      <c r="AY228" s="46"/>
      <c r="BD228" s="46"/>
      <c r="BE228" s="46"/>
    </row>
    <row r="229" spans="13:57" x14ac:dyDescent="0.25">
      <c r="M229" s="46"/>
      <c r="N229" s="46"/>
      <c r="AU229" s="46"/>
      <c r="AV229" s="46"/>
      <c r="AW229" s="46"/>
      <c r="AX229" s="46"/>
      <c r="AY229" s="46"/>
      <c r="BD229" s="46"/>
      <c r="BE229" s="46"/>
    </row>
    <row r="230" spans="13:57" x14ac:dyDescent="0.25">
      <c r="M230" s="46"/>
      <c r="N230" s="46"/>
      <c r="AU230" s="46"/>
      <c r="AV230" s="46"/>
      <c r="AW230" s="46"/>
      <c r="AX230" s="46"/>
      <c r="AY230" s="46"/>
      <c r="BD230" s="46"/>
      <c r="BE230" s="46"/>
    </row>
    <row r="231" spans="13:57" x14ac:dyDescent="0.25">
      <c r="M231" s="46"/>
      <c r="N231" s="46"/>
      <c r="AU231" s="46"/>
      <c r="AV231" s="46"/>
      <c r="AW231" s="46"/>
      <c r="AX231" s="46"/>
      <c r="AY231" s="46"/>
      <c r="BD231" s="46"/>
      <c r="BE231" s="46"/>
    </row>
    <row r="232" spans="13:57" x14ac:dyDescent="0.25">
      <c r="M232" s="46"/>
      <c r="N232" s="46"/>
      <c r="AU232" s="46"/>
      <c r="AV232" s="46"/>
      <c r="AW232" s="46"/>
      <c r="AX232" s="46"/>
      <c r="AY232" s="46"/>
      <c r="BD232" s="46"/>
      <c r="BE232" s="46"/>
    </row>
    <row r="233" spans="13:57" x14ac:dyDescent="0.25">
      <c r="M233" s="46"/>
      <c r="N233" s="46"/>
      <c r="AU233" s="46"/>
      <c r="AV233" s="46"/>
      <c r="AW233" s="46"/>
      <c r="AX233" s="46"/>
      <c r="AY233" s="46"/>
      <c r="BD233" s="46"/>
      <c r="BE233" s="46"/>
    </row>
    <row r="234" spans="13:57" x14ac:dyDescent="0.25">
      <c r="M234" s="46"/>
      <c r="N234" s="46"/>
      <c r="AU234" s="46"/>
      <c r="AV234" s="46"/>
      <c r="AW234" s="46"/>
      <c r="AX234" s="46"/>
      <c r="AY234" s="46"/>
      <c r="BD234" s="46"/>
      <c r="BE234" s="46"/>
    </row>
    <row r="235" spans="13:57" x14ac:dyDescent="0.25">
      <c r="M235" s="46"/>
      <c r="N235" s="46"/>
      <c r="AU235" s="46"/>
      <c r="AV235" s="46"/>
      <c r="AW235" s="46"/>
      <c r="AX235" s="46"/>
      <c r="AY235" s="46"/>
      <c r="BD235" s="46"/>
      <c r="BE235" s="46"/>
    </row>
    <row r="236" spans="13:57" x14ac:dyDescent="0.25">
      <c r="M236" s="46"/>
      <c r="N236" s="46"/>
      <c r="AU236" s="46"/>
      <c r="AV236" s="46"/>
      <c r="AW236" s="46"/>
      <c r="AX236" s="46"/>
      <c r="AY236" s="46"/>
      <c r="BD236" s="46"/>
      <c r="BE236" s="46"/>
    </row>
    <row r="237" spans="13:57" x14ac:dyDescent="0.25">
      <c r="M237" s="46"/>
      <c r="N237" s="46"/>
      <c r="AU237" s="46"/>
      <c r="AV237" s="46"/>
      <c r="AW237" s="46"/>
      <c r="AX237" s="46"/>
      <c r="AY237" s="46"/>
      <c r="BD237" s="46"/>
      <c r="BE237" s="46"/>
    </row>
    <row r="238" spans="13:57" x14ac:dyDescent="0.25">
      <c r="M238" s="46"/>
      <c r="N238" s="46"/>
      <c r="AU238" s="46"/>
      <c r="AV238" s="46"/>
      <c r="AW238" s="46"/>
      <c r="AX238" s="46"/>
      <c r="AY238" s="46"/>
      <c r="BD238" s="46"/>
      <c r="BE238" s="46"/>
    </row>
    <row r="239" spans="13:57" x14ac:dyDescent="0.25">
      <c r="M239" s="46"/>
      <c r="N239" s="46"/>
      <c r="AU239" s="46"/>
      <c r="AV239" s="46"/>
      <c r="AW239" s="46"/>
      <c r="AX239" s="46"/>
      <c r="AY239" s="46"/>
      <c r="BD239" s="46"/>
      <c r="BE239" s="46"/>
    </row>
    <row r="240" spans="13:57" x14ac:dyDescent="0.25">
      <c r="M240" s="46"/>
      <c r="N240" s="46"/>
      <c r="AU240" s="46"/>
      <c r="AV240" s="46"/>
      <c r="AW240" s="46"/>
      <c r="AX240" s="46"/>
      <c r="AY240" s="46"/>
      <c r="BD240" s="46"/>
      <c r="BE240" s="46"/>
    </row>
    <row r="241" spans="13:57" x14ac:dyDescent="0.25">
      <c r="M241" s="46"/>
      <c r="N241" s="46"/>
      <c r="AU241" s="46"/>
      <c r="AV241" s="46"/>
      <c r="AW241" s="46"/>
      <c r="AX241" s="46"/>
      <c r="AY241" s="46"/>
      <c r="BD241" s="46"/>
      <c r="BE241" s="46"/>
    </row>
    <row r="242" spans="13:57" x14ac:dyDescent="0.25">
      <c r="M242" s="46"/>
      <c r="N242" s="46"/>
      <c r="AU242" s="46"/>
      <c r="AV242" s="46"/>
      <c r="AW242" s="46"/>
      <c r="AX242" s="46"/>
      <c r="AY242" s="46"/>
      <c r="BD242" s="46"/>
      <c r="BE242" s="46"/>
    </row>
    <row r="243" spans="13:57" x14ac:dyDescent="0.25">
      <c r="M243" s="46"/>
      <c r="N243" s="46"/>
      <c r="AU243" s="46"/>
      <c r="AV243" s="46"/>
      <c r="AW243" s="46"/>
      <c r="AX243" s="46"/>
      <c r="AY243" s="46"/>
      <c r="BD243" s="46"/>
      <c r="BE243" s="46"/>
    </row>
    <row r="244" spans="13:57" x14ac:dyDescent="0.25">
      <c r="M244" s="46"/>
      <c r="N244" s="46"/>
      <c r="AU244" s="46"/>
      <c r="AV244" s="46"/>
      <c r="AW244" s="46"/>
      <c r="AX244" s="46"/>
      <c r="AY244" s="46"/>
      <c r="BD244" s="46"/>
      <c r="BE244" s="46"/>
    </row>
    <row r="245" spans="13:57" x14ac:dyDescent="0.25">
      <c r="M245" s="46"/>
      <c r="N245" s="46"/>
      <c r="AU245" s="46"/>
      <c r="AV245" s="46"/>
      <c r="AW245" s="46"/>
      <c r="AX245" s="46"/>
      <c r="AY245" s="46"/>
      <c r="BD245" s="46"/>
      <c r="BE245" s="46"/>
    </row>
    <row r="246" spans="13:57" x14ac:dyDescent="0.25">
      <c r="M246" s="46"/>
      <c r="N246" s="46"/>
      <c r="AU246" s="46"/>
      <c r="AV246" s="46"/>
      <c r="AW246" s="46"/>
      <c r="AX246" s="46"/>
      <c r="AY246" s="46"/>
      <c r="BD246" s="46"/>
      <c r="BE246" s="46"/>
    </row>
    <row r="247" spans="13:57" x14ac:dyDescent="0.25">
      <c r="M247" s="46"/>
      <c r="N247" s="46"/>
      <c r="AU247" s="46"/>
      <c r="AV247" s="46"/>
      <c r="AW247" s="46"/>
      <c r="AX247" s="46"/>
      <c r="AY247" s="46"/>
      <c r="BD247" s="46"/>
      <c r="BE247" s="46"/>
    </row>
    <row r="248" spans="13:57" x14ac:dyDescent="0.25">
      <c r="M248" s="46"/>
      <c r="N248" s="46"/>
      <c r="AU248" s="46"/>
      <c r="AV248" s="46"/>
      <c r="AW248" s="46"/>
      <c r="AX248" s="46"/>
      <c r="AY248" s="46"/>
      <c r="BD248" s="46"/>
      <c r="BE248" s="46"/>
    </row>
    <row r="249" spans="13:57" x14ac:dyDescent="0.25">
      <c r="M249" s="46"/>
      <c r="N249" s="46"/>
      <c r="AU249" s="46"/>
      <c r="AV249" s="46"/>
      <c r="AW249" s="46"/>
      <c r="AX249" s="46"/>
      <c r="AY249" s="46"/>
      <c r="BD249" s="46"/>
      <c r="BE249" s="46"/>
    </row>
    <row r="250" spans="13:57" x14ac:dyDescent="0.25">
      <c r="M250" s="46"/>
      <c r="N250" s="46"/>
      <c r="AU250" s="46"/>
      <c r="AV250" s="46"/>
      <c r="AW250" s="46"/>
      <c r="AX250" s="46"/>
      <c r="AY250" s="46"/>
      <c r="BD250" s="46"/>
      <c r="BE250" s="46"/>
    </row>
    <row r="251" spans="13:57" x14ac:dyDescent="0.25">
      <c r="M251" s="46"/>
      <c r="N251" s="46"/>
      <c r="AU251" s="46"/>
      <c r="AV251" s="46"/>
      <c r="AW251" s="46"/>
      <c r="AX251" s="46"/>
      <c r="AY251" s="46"/>
      <c r="BD251" s="46"/>
      <c r="BE251" s="46"/>
    </row>
    <row r="252" spans="13:57" x14ac:dyDescent="0.25">
      <c r="M252" s="46"/>
      <c r="N252" s="46"/>
      <c r="AU252" s="46"/>
      <c r="AV252" s="46"/>
      <c r="AW252" s="46"/>
      <c r="AX252" s="46"/>
      <c r="AY252" s="46"/>
      <c r="BD252" s="46"/>
      <c r="BE252" s="46"/>
    </row>
    <row r="253" spans="13:57" x14ac:dyDescent="0.25">
      <c r="M253" s="46"/>
      <c r="N253" s="46"/>
      <c r="AU253" s="46"/>
      <c r="AV253" s="46"/>
      <c r="AW253" s="46"/>
      <c r="AX253" s="46"/>
      <c r="AY253" s="46"/>
      <c r="BD253" s="46"/>
      <c r="BE253" s="46"/>
    </row>
    <row r="254" spans="13:57" x14ac:dyDescent="0.25">
      <c r="M254" s="46"/>
      <c r="N254" s="46"/>
      <c r="AU254" s="46"/>
      <c r="AV254" s="46"/>
      <c r="AW254" s="46"/>
      <c r="AX254" s="46"/>
      <c r="AY254" s="46"/>
      <c r="BD254" s="46"/>
      <c r="BE254" s="46"/>
    </row>
    <row r="255" spans="13:57" x14ac:dyDescent="0.25">
      <c r="M255" s="46"/>
      <c r="N255" s="46"/>
      <c r="AU255" s="46"/>
      <c r="AV255" s="46"/>
      <c r="AW255" s="46"/>
      <c r="AX255" s="46"/>
      <c r="AY255" s="46"/>
      <c r="BD255" s="46"/>
      <c r="BE255" s="46"/>
    </row>
    <row r="256" spans="13:57" x14ac:dyDescent="0.25">
      <c r="M256" s="46"/>
      <c r="N256" s="46"/>
      <c r="AU256" s="46"/>
      <c r="AV256" s="46"/>
      <c r="AW256" s="46"/>
      <c r="AX256" s="46"/>
      <c r="AY256" s="46"/>
      <c r="BD256" s="46"/>
      <c r="BE256" s="46"/>
    </row>
    <row r="257" spans="13:57" x14ac:dyDescent="0.25">
      <c r="M257" s="46"/>
      <c r="N257" s="46"/>
      <c r="AU257" s="46"/>
      <c r="AV257" s="46"/>
      <c r="AW257" s="46"/>
      <c r="AX257" s="46"/>
      <c r="AY257" s="46"/>
      <c r="BD257" s="46"/>
      <c r="BE257" s="46"/>
    </row>
    <row r="258" spans="13:57" x14ac:dyDescent="0.25">
      <c r="M258" s="46"/>
      <c r="N258" s="46"/>
      <c r="AU258" s="46"/>
      <c r="AV258" s="46"/>
      <c r="AW258" s="46"/>
      <c r="AX258" s="46"/>
      <c r="AY258" s="46"/>
      <c r="BD258" s="46"/>
      <c r="BE258" s="46"/>
    </row>
    <row r="259" spans="13:57" x14ac:dyDescent="0.25">
      <c r="M259" s="46"/>
      <c r="N259" s="46"/>
      <c r="AU259" s="46"/>
      <c r="AV259" s="46"/>
      <c r="AW259" s="46"/>
      <c r="AX259" s="46"/>
      <c r="AY259" s="46"/>
      <c r="BD259" s="46"/>
      <c r="BE259" s="46"/>
    </row>
    <row r="260" spans="13:57" x14ac:dyDescent="0.25">
      <c r="M260" s="46"/>
      <c r="N260" s="46"/>
      <c r="AU260" s="46"/>
      <c r="AV260" s="46"/>
      <c r="AW260" s="46"/>
      <c r="AX260" s="46"/>
      <c r="AY260" s="46"/>
      <c r="BD260" s="46"/>
      <c r="BE260" s="46"/>
    </row>
    <row r="261" spans="13:57" x14ac:dyDescent="0.25">
      <c r="M261" s="46"/>
      <c r="N261" s="46"/>
      <c r="AU261" s="46"/>
      <c r="AV261" s="46"/>
      <c r="AW261" s="46"/>
      <c r="AX261" s="46"/>
      <c r="AY261" s="46"/>
      <c r="BD261" s="46"/>
      <c r="BE261" s="46"/>
    </row>
    <row r="262" spans="13:57" x14ac:dyDescent="0.25">
      <c r="M262" s="46"/>
      <c r="N262" s="46"/>
      <c r="AU262" s="46"/>
      <c r="AV262" s="46"/>
      <c r="AW262" s="46"/>
      <c r="AX262" s="46"/>
      <c r="AY262" s="46"/>
      <c r="BD262" s="46"/>
      <c r="BE262" s="46"/>
    </row>
    <row r="263" spans="13:57" x14ac:dyDescent="0.25">
      <c r="M263" s="46"/>
      <c r="N263" s="46"/>
      <c r="AU263" s="46"/>
      <c r="AV263" s="46"/>
      <c r="AW263" s="46"/>
      <c r="AX263" s="46"/>
      <c r="AY263" s="46"/>
      <c r="BD263" s="46"/>
      <c r="BE263" s="46"/>
    </row>
    <row r="264" spans="13:57" x14ac:dyDescent="0.25">
      <c r="M264" s="46"/>
      <c r="N264" s="46"/>
      <c r="AU264" s="46"/>
      <c r="AV264" s="46"/>
      <c r="AW264" s="46"/>
      <c r="AX264" s="46"/>
      <c r="AY264" s="46"/>
      <c r="BD264" s="46"/>
      <c r="BE264" s="46"/>
    </row>
    <row r="265" spans="13:57" x14ac:dyDescent="0.25">
      <c r="M265" s="46"/>
      <c r="N265" s="46"/>
      <c r="AU265" s="46"/>
      <c r="AV265" s="46"/>
      <c r="AW265" s="46"/>
      <c r="AX265" s="46"/>
      <c r="AY265" s="46"/>
      <c r="BD265" s="46"/>
      <c r="BE265" s="46"/>
    </row>
    <row r="266" spans="13:57" x14ac:dyDescent="0.25">
      <c r="M266" s="46"/>
      <c r="N266" s="46"/>
      <c r="AU266" s="46"/>
      <c r="AV266" s="46"/>
      <c r="AW266" s="46"/>
      <c r="AX266" s="46"/>
      <c r="AY266" s="46"/>
      <c r="BD266" s="46"/>
      <c r="BE266" s="46"/>
    </row>
    <row r="267" spans="13:57" x14ac:dyDescent="0.25">
      <c r="M267" s="46"/>
      <c r="N267" s="46"/>
      <c r="AU267" s="46"/>
      <c r="AV267" s="46"/>
      <c r="AW267" s="46"/>
      <c r="AX267" s="46"/>
      <c r="AY267" s="46"/>
      <c r="BD267" s="46"/>
      <c r="BE267" s="46"/>
    </row>
    <row r="268" spans="13:57" x14ac:dyDescent="0.25">
      <c r="M268" s="46"/>
      <c r="N268" s="46"/>
      <c r="AU268" s="46"/>
      <c r="AV268" s="46"/>
      <c r="AW268" s="46"/>
      <c r="AX268" s="46"/>
      <c r="AY268" s="46"/>
      <c r="BD268" s="46"/>
      <c r="BE268" s="46"/>
    </row>
    <row r="269" spans="13:57" x14ac:dyDescent="0.25">
      <c r="M269" s="46"/>
      <c r="N269" s="46"/>
      <c r="AU269" s="46"/>
      <c r="AV269" s="46"/>
      <c r="AW269" s="46"/>
      <c r="AX269" s="46"/>
      <c r="AY269" s="46"/>
      <c r="BD269" s="46"/>
      <c r="BE269" s="46"/>
    </row>
    <row r="270" spans="13:57" x14ac:dyDescent="0.25">
      <c r="M270" s="46"/>
      <c r="N270" s="46"/>
      <c r="AU270" s="46"/>
      <c r="AV270" s="46"/>
      <c r="AW270" s="46"/>
      <c r="AX270" s="46"/>
      <c r="AY270" s="46"/>
      <c r="BD270" s="46"/>
      <c r="BE270" s="46"/>
    </row>
    <row r="271" spans="13:57" x14ac:dyDescent="0.25">
      <c r="M271" s="46"/>
      <c r="N271" s="46"/>
      <c r="AU271" s="46"/>
      <c r="AV271" s="46"/>
      <c r="AW271" s="46"/>
      <c r="AX271" s="46"/>
      <c r="AY271" s="46"/>
      <c r="BD271" s="46"/>
      <c r="BE271" s="46"/>
    </row>
    <row r="272" spans="13:57" x14ac:dyDescent="0.25">
      <c r="M272" s="46"/>
      <c r="N272" s="46"/>
      <c r="AU272" s="46"/>
      <c r="AV272" s="46"/>
      <c r="AW272" s="46"/>
      <c r="AX272" s="46"/>
      <c r="AY272" s="46"/>
      <c r="BD272" s="46"/>
      <c r="BE272" s="46"/>
    </row>
    <row r="273" spans="13:57" x14ac:dyDescent="0.25">
      <c r="M273" s="46"/>
      <c r="N273" s="46"/>
      <c r="AU273" s="46"/>
      <c r="AV273" s="46"/>
      <c r="AW273" s="46"/>
      <c r="AX273" s="46"/>
      <c r="AY273" s="46"/>
      <c r="BD273" s="46"/>
      <c r="BE273" s="46"/>
    </row>
    <row r="274" spans="13:57" x14ac:dyDescent="0.25">
      <c r="M274" s="46"/>
      <c r="N274" s="46"/>
      <c r="AU274" s="46"/>
      <c r="AV274" s="46"/>
      <c r="AW274" s="46"/>
      <c r="AX274" s="46"/>
      <c r="AY274" s="46"/>
      <c r="BD274" s="46"/>
      <c r="BE274" s="46"/>
    </row>
    <row r="275" spans="13:57" x14ac:dyDescent="0.25">
      <c r="M275" s="46"/>
      <c r="N275" s="46"/>
      <c r="AU275" s="46"/>
      <c r="AV275" s="46"/>
      <c r="AW275" s="46"/>
      <c r="AX275" s="46"/>
      <c r="AY275" s="46"/>
      <c r="BD275" s="46"/>
      <c r="BE275" s="46"/>
    </row>
    <row r="276" spans="13:57" x14ac:dyDescent="0.25">
      <c r="M276" s="46"/>
      <c r="N276" s="46"/>
      <c r="AU276" s="46"/>
      <c r="AV276" s="46"/>
      <c r="AW276" s="46"/>
      <c r="AX276" s="46"/>
      <c r="AY276" s="46"/>
      <c r="BD276" s="46"/>
      <c r="BE276" s="46"/>
    </row>
    <row r="277" spans="13:57" x14ac:dyDescent="0.25">
      <c r="M277" s="46"/>
      <c r="N277" s="46"/>
      <c r="AU277" s="46"/>
      <c r="AV277" s="46"/>
      <c r="AW277" s="46"/>
      <c r="AX277" s="46"/>
      <c r="AY277" s="46"/>
      <c r="BD277" s="46"/>
      <c r="BE277" s="46"/>
    </row>
    <row r="278" spans="13:57" x14ac:dyDescent="0.25">
      <c r="M278" s="46"/>
      <c r="N278" s="46"/>
      <c r="AU278" s="46"/>
      <c r="AV278" s="46"/>
      <c r="AW278" s="46"/>
      <c r="AX278" s="46"/>
      <c r="AY278" s="46"/>
      <c r="BD278" s="46"/>
      <c r="BE278" s="46"/>
    </row>
    <row r="279" spans="13:57" x14ac:dyDescent="0.25">
      <c r="M279" s="46"/>
      <c r="N279" s="46"/>
      <c r="AU279" s="46"/>
      <c r="AV279" s="46"/>
      <c r="AW279" s="46"/>
      <c r="AX279" s="46"/>
      <c r="AY279" s="46"/>
      <c r="BD279" s="46"/>
      <c r="BE279" s="46"/>
    </row>
    <row r="280" spans="13:57" x14ac:dyDescent="0.25">
      <c r="M280" s="46"/>
      <c r="N280" s="46"/>
      <c r="AU280" s="46"/>
      <c r="AV280" s="46"/>
      <c r="AW280" s="46"/>
      <c r="AX280" s="46"/>
      <c r="AY280" s="46"/>
      <c r="BD280" s="46"/>
      <c r="BE280" s="46"/>
    </row>
    <row r="281" spans="13:57" x14ac:dyDescent="0.25">
      <c r="M281" s="46"/>
      <c r="N281" s="46"/>
      <c r="AU281" s="46"/>
      <c r="AV281" s="46"/>
      <c r="AW281" s="46"/>
      <c r="AX281" s="46"/>
      <c r="AY281" s="46"/>
      <c r="BD281" s="46"/>
      <c r="BE281" s="46"/>
    </row>
    <row r="282" spans="13:57" x14ac:dyDescent="0.25">
      <c r="M282" s="46"/>
      <c r="N282" s="46"/>
      <c r="AU282" s="46"/>
      <c r="AV282" s="46"/>
      <c r="AW282" s="46"/>
      <c r="AX282" s="46"/>
      <c r="AY282" s="46"/>
      <c r="BD282" s="46"/>
      <c r="BE282" s="46"/>
    </row>
    <row r="283" spans="13:57" x14ac:dyDescent="0.25">
      <c r="M283" s="46"/>
      <c r="N283" s="46"/>
      <c r="AU283" s="46"/>
      <c r="AV283" s="46"/>
      <c r="AW283" s="46"/>
      <c r="AX283" s="46"/>
      <c r="AY283" s="46"/>
      <c r="BD283" s="46"/>
      <c r="BE283" s="46"/>
    </row>
    <row r="284" spans="13:57" x14ac:dyDescent="0.25">
      <c r="M284" s="46"/>
      <c r="N284" s="46"/>
      <c r="AU284" s="46"/>
      <c r="AV284" s="46"/>
      <c r="AW284" s="46"/>
      <c r="AX284" s="46"/>
      <c r="AY284" s="46"/>
      <c r="BD284" s="46"/>
      <c r="BE284" s="46"/>
    </row>
    <row r="285" spans="13:57" x14ac:dyDescent="0.25">
      <c r="M285" s="46"/>
      <c r="N285" s="46"/>
      <c r="AU285" s="46"/>
      <c r="AV285" s="46"/>
      <c r="AW285" s="46"/>
      <c r="AX285" s="46"/>
      <c r="AY285" s="46"/>
      <c r="BD285" s="46"/>
      <c r="BE285" s="46"/>
    </row>
    <row r="286" spans="13:57" x14ac:dyDescent="0.25">
      <c r="M286" s="46"/>
      <c r="N286" s="46"/>
      <c r="AU286" s="46"/>
      <c r="AV286" s="46"/>
      <c r="AW286" s="46"/>
      <c r="AX286" s="46"/>
      <c r="AY286" s="46"/>
      <c r="BD286" s="46"/>
      <c r="BE286" s="46"/>
    </row>
    <row r="287" spans="13:57" x14ac:dyDescent="0.25">
      <c r="M287" s="46"/>
      <c r="N287" s="46"/>
      <c r="AU287" s="46"/>
      <c r="AV287" s="46"/>
      <c r="AW287" s="46"/>
      <c r="AX287" s="46"/>
      <c r="AY287" s="46"/>
      <c r="BD287" s="46"/>
      <c r="BE287" s="46"/>
    </row>
    <row r="288" spans="13:57" x14ac:dyDescent="0.25">
      <c r="M288" s="46"/>
      <c r="N288" s="46"/>
      <c r="AU288" s="46"/>
      <c r="AV288" s="46"/>
      <c r="AW288" s="46"/>
      <c r="AX288" s="46"/>
      <c r="AY288" s="46"/>
      <c r="BD288" s="46"/>
      <c r="BE288" s="46"/>
    </row>
    <row r="289" spans="13:57" x14ac:dyDescent="0.25">
      <c r="M289" s="46"/>
      <c r="N289" s="46"/>
      <c r="AU289" s="46"/>
      <c r="AV289" s="46"/>
      <c r="AW289" s="46"/>
      <c r="AX289" s="46"/>
      <c r="AY289" s="46"/>
      <c r="BD289" s="46"/>
      <c r="BE289" s="46"/>
    </row>
    <row r="290" spans="13:57" x14ac:dyDescent="0.25">
      <c r="M290" s="46"/>
      <c r="N290" s="46"/>
      <c r="AU290" s="46"/>
      <c r="AV290" s="46"/>
      <c r="AW290" s="46"/>
      <c r="AX290" s="46"/>
      <c r="AY290" s="46"/>
      <c r="BD290" s="46"/>
      <c r="BE290" s="46"/>
    </row>
    <row r="291" spans="13:57" x14ac:dyDescent="0.25">
      <c r="M291" s="46"/>
      <c r="N291" s="46"/>
      <c r="AU291" s="46"/>
      <c r="AV291" s="46"/>
      <c r="AW291" s="46"/>
      <c r="AX291" s="46"/>
      <c r="AY291" s="46"/>
      <c r="BD291" s="46"/>
      <c r="BE291" s="46"/>
    </row>
    <row r="292" spans="13:57" x14ac:dyDescent="0.25">
      <c r="M292" s="46"/>
      <c r="N292" s="46"/>
      <c r="AU292" s="46"/>
      <c r="AV292" s="46"/>
      <c r="AW292" s="46"/>
      <c r="AX292" s="46"/>
      <c r="AY292" s="46"/>
      <c r="BD292" s="46"/>
      <c r="BE292" s="46"/>
    </row>
    <row r="293" spans="13:57" x14ac:dyDescent="0.25">
      <c r="M293" s="46"/>
      <c r="N293" s="46"/>
      <c r="AU293" s="46"/>
      <c r="AV293" s="46"/>
      <c r="AW293" s="46"/>
      <c r="AX293" s="46"/>
      <c r="AY293" s="46"/>
      <c r="BD293" s="46"/>
      <c r="BE293" s="46"/>
    </row>
    <row r="294" spans="13:57" x14ac:dyDescent="0.25">
      <c r="M294" s="46"/>
      <c r="N294" s="46"/>
      <c r="AU294" s="46"/>
      <c r="AV294" s="46"/>
      <c r="AW294" s="46"/>
      <c r="AX294" s="46"/>
      <c r="AY294" s="46"/>
      <c r="BD294" s="46"/>
      <c r="BE294" s="46"/>
    </row>
    <row r="295" spans="13:57" x14ac:dyDescent="0.25">
      <c r="M295" s="46"/>
      <c r="N295" s="46"/>
      <c r="AU295" s="46"/>
      <c r="AV295" s="46"/>
      <c r="AW295" s="46"/>
      <c r="AX295" s="46"/>
      <c r="AY295" s="46"/>
      <c r="BD295" s="46"/>
      <c r="BE295" s="46"/>
    </row>
    <row r="296" spans="13:57" x14ac:dyDescent="0.25">
      <c r="M296" s="46"/>
      <c r="N296" s="46"/>
      <c r="AU296" s="46"/>
      <c r="AV296" s="46"/>
      <c r="AW296" s="46"/>
      <c r="AX296" s="46"/>
      <c r="AY296" s="46"/>
      <c r="BD296" s="46"/>
      <c r="BE296" s="46"/>
    </row>
    <row r="297" spans="13:57" x14ac:dyDescent="0.25">
      <c r="M297" s="46"/>
      <c r="N297" s="46"/>
      <c r="AU297" s="46"/>
      <c r="AV297" s="46"/>
      <c r="AW297" s="46"/>
      <c r="AX297" s="46"/>
      <c r="AY297" s="46"/>
      <c r="BD297" s="46"/>
      <c r="BE297" s="46"/>
    </row>
    <row r="298" spans="13:57" x14ac:dyDescent="0.25">
      <c r="M298" s="46"/>
      <c r="N298" s="46"/>
      <c r="AU298" s="46"/>
      <c r="AV298" s="46"/>
      <c r="AW298" s="46"/>
      <c r="AX298" s="46"/>
      <c r="AY298" s="46"/>
      <c r="BD298" s="46"/>
      <c r="BE298" s="46"/>
    </row>
    <row r="299" spans="13:57" x14ac:dyDescent="0.25">
      <c r="M299" s="46"/>
      <c r="N299" s="46"/>
      <c r="AU299" s="46"/>
      <c r="AV299" s="46"/>
      <c r="AW299" s="46"/>
      <c r="AX299" s="46"/>
      <c r="AY299" s="46"/>
      <c r="BD299" s="46"/>
      <c r="BE299" s="46"/>
    </row>
    <row r="300" spans="13:57" x14ac:dyDescent="0.25">
      <c r="M300" s="46"/>
      <c r="N300" s="46"/>
      <c r="AU300" s="46"/>
      <c r="AV300" s="46"/>
      <c r="AW300" s="46"/>
      <c r="AX300" s="46"/>
      <c r="AY300" s="46"/>
      <c r="BD300" s="46"/>
      <c r="BE300" s="46"/>
    </row>
    <row r="301" spans="13:57" x14ac:dyDescent="0.25">
      <c r="M301" s="46"/>
      <c r="N301" s="46"/>
      <c r="AU301" s="46"/>
      <c r="AV301" s="46"/>
      <c r="AW301" s="46"/>
      <c r="AX301" s="46"/>
      <c r="AY301" s="46"/>
      <c r="BD301" s="46"/>
      <c r="BE301" s="46"/>
    </row>
    <row r="302" spans="13:57" x14ac:dyDescent="0.25">
      <c r="M302" s="46"/>
      <c r="N302" s="46"/>
      <c r="AU302" s="46"/>
      <c r="AV302" s="46"/>
      <c r="AW302" s="46"/>
      <c r="AX302" s="46"/>
      <c r="AY302" s="46"/>
      <c r="BD302" s="46"/>
      <c r="BE302" s="46"/>
    </row>
    <row r="303" spans="13:57" x14ac:dyDescent="0.25">
      <c r="M303" s="46"/>
      <c r="N303" s="46"/>
      <c r="AU303" s="46"/>
      <c r="AV303" s="46"/>
      <c r="AW303" s="46"/>
      <c r="AX303" s="46"/>
      <c r="AY303" s="46"/>
      <c r="BD303" s="46"/>
      <c r="BE303" s="46"/>
    </row>
    <row r="304" spans="13:57" x14ac:dyDescent="0.25">
      <c r="M304" s="46"/>
      <c r="N304" s="46"/>
      <c r="AU304" s="46"/>
      <c r="AV304" s="46"/>
      <c r="AW304" s="46"/>
      <c r="AX304" s="46"/>
      <c r="AY304" s="46"/>
      <c r="BD304" s="46"/>
      <c r="BE304" s="46"/>
    </row>
    <row r="305" spans="13:57" x14ac:dyDescent="0.25">
      <c r="M305" s="46"/>
      <c r="N305" s="46"/>
      <c r="AU305" s="46"/>
      <c r="AV305" s="46"/>
      <c r="AW305" s="46"/>
      <c r="AX305" s="46"/>
      <c r="AY305" s="46"/>
      <c r="BD305" s="46"/>
      <c r="BE305" s="46"/>
    </row>
    <row r="306" spans="13:57" x14ac:dyDescent="0.25">
      <c r="M306" s="46"/>
      <c r="N306" s="46"/>
      <c r="AU306" s="46"/>
      <c r="AV306" s="46"/>
      <c r="AW306" s="46"/>
      <c r="AX306" s="46"/>
      <c r="AY306" s="46"/>
      <c r="BD306" s="46"/>
      <c r="BE306" s="46"/>
    </row>
    <row r="307" spans="13:57" x14ac:dyDescent="0.25">
      <c r="M307" s="46"/>
      <c r="N307" s="46"/>
      <c r="AU307" s="46"/>
      <c r="AV307" s="46"/>
      <c r="AW307" s="46"/>
      <c r="AX307" s="46"/>
      <c r="AY307" s="46"/>
      <c r="BD307" s="46"/>
      <c r="BE307" s="46"/>
    </row>
    <row r="308" spans="13:57" x14ac:dyDescent="0.25">
      <c r="M308" s="46"/>
      <c r="N308" s="46"/>
      <c r="AU308" s="46"/>
      <c r="AV308" s="46"/>
      <c r="AW308" s="46"/>
      <c r="AX308" s="46"/>
      <c r="AY308" s="46"/>
      <c r="BD308" s="46"/>
      <c r="BE308" s="46"/>
    </row>
    <row r="309" spans="13:57" x14ac:dyDescent="0.25">
      <c r="M309" s="46"/>
      <c r="N309" s="46"/>
      <c r="AU309" s="46"/>
      <c r="AV309" s="46"/>
      <c r="AW309" s="46"/>
      <c r="AX309" s="46"/>
      <c r="AY309" s="46"/>
      <c r="BD309" s="46"/>
      <c r="BE309" s="46"/>
    </row>
    <row r="310" spans="13:57" x14ac:dyDescent="0.25">
      <c r="M310" s="46"/>
      <c r="N310" s="46"/>
      <c r="AU310" s="46"/>
      <c r="AV310" s="46"/>
      <c r="AW310" s="46"/>
      <c r="AX310" s="46"/>
      <c r="AY310" s="46"/>
      <c r="BD310" s="46"/>
      <c r="BE310" s="46"/>
    </row>
    <row r="311" spans="13:57" x14ac:dyDescent="0.25">
      <c r="M311" s="46"/>
      <c r="N311" s="46"/>
      <c r="AU311" s="46"/>
      <c r="AV311" s="46"/>
      <c r="AW311" s="46"/>
      <c r="AX311" s="46"/>
      <c r="AY311" s="46"/>
      <c r="BD311" s="46"/>
      <c r="BE311" s="46"/>
    </row>
    <row r="312" spans="13:57" x14ac:dyDescent="0.25">
      <c r="M312" s="46"/>
      <c r="N312" s="46"/>
      <c r="AU312" s="46"/>
      <c r="AV312" s="46"/>
      <c r="AW312" s="46"/>
      <c r="AX312" s="46"/>
      <c r="AY312" s="46"/>
      <c r="BD312" s="46"/>
      <c r="BE312" s="46"/>
    </row>
    <row r="313" spans="13:57" x14ac:dyDescent="0.25">
      <c r="M313" s="46"/>
      <c r="N313" s="46"/>
      <c r="AU313" s="46"/>
      <c r="AV313" s="46"/>
      <c r="AW313" s="46"/>
      <c r="AX313" s="46"/>
      <c r="AY313" s="46"/>
      <c r="BD313" s="46"/>
      <c r="BE313" s="46"/>
    </row>
    <row r="314" spans="13:57" x14ac:dyDescent="0.25">
      <c r="M314" s="46"/>
      <c r="N314" s="46"/>
      <c r="AU314" s="46"/>
      <c r="AV314" s="46"/>
      <c r="AW314" s="46"/>
      <c r="AX314" s="46"/>
      <c r="AY314" s="46"/>
      <c r="BD314" s="46"/>
      <c r="BE314" s="46"/>
    </row>
    <row r="315" spans="13:57" x14ac:dyDescent="0.25">
      <c r="M315" s="46"/>
      <c r="N315" s="46"/>
      <c r="AU315" s="46"/>
      <c r="AV315" s="46"/>
      <c r="AW315" s="46"/>
      <c r="AX315" s="46"/>
      <c r="AY315" s="46"/>
      <c r="BD315" s="46"/>
      <c r="BE315" s="46"/>
    </row>
    <row r="316" spans="13:57" x14ac:dyDescent="0.25">
      <c r="M316" s="46"/>
      <c r="N316" s="46"/>
      <c r="AU316" s="46"/>
      <c r="AV316" s="46"/>
      <c r="AW316" s="46"/>
      <c r="AX316" s="46"/>
      <c r="AY316" s="46"/>
      <c r="BD316" s="46"/>
      <c r="BE316" s="46"/>
    </row>
    <row r="317" spans="13:57" x14ac:dyDescent="0.25">
      <c r="M317" s="46"/>
      <c r="N317" s="46"/>
      <c r="AU317" s="46"/>
      <c r="AV317" s="46"/>
      <c r="AW317" s="46"/>
      <c r="AX317" s="46"/>
      <c r="AY317" s="46"/>
      <c r="BD317" s="46"/>
      <c r="BE317" s="46"/>
    </row>
    <row r="318" spans="13:57" x14ac:dyDescent="0.25">
      <c r="M318" s="46"/>
      <c r="N318" s="46"/>
      <c r="AU318" s="46"/>
      <c r="AV318" s="46"/>
      <c r="AW318" s="46"/>
      <c r="AX318" s="46"/>
      <c r="AY318" s="46"/>
      <c r="BD318" s="46"/>
      <c r="BE318" s="46"/>
    </row>
    <row r="319" spans="13:57" x14ac:dyDescent="0.25">
      <c r="M319" s="46"/>
      <c r="N319" s="46"/>
      <c r="AU319" s="46"/>
      <c r="AV319" s="46"/>
      <c r="AW319" s="46"/>
      <c r="AX319" s="46"/>
      <c r="AY319" s="46"/>
      <c r="BD319" s="46"/>
      <c r="BE319" s="46"/>
    </row>
    <row r="320" spans="13:57" x14ac:dyDescent="0.25">
      <c r="M320" s="46"/>
      <c r="N320" s="46"/>
      <c r="AU320" s="46"/>
      <c r="AV320" s="46"/>
      <c r="AW320" s="46"/>
      <c r="AX320" s="46"/>
      <c r="AY320" s="46"/>
      <c r="BD320" s="46"/>
      <c r="BE320" s="46"/>
    </row>
    <row r="321" spans="13:57" x14ac:dyDescent="0.25">
      <c r="M321" s="46"/>
      <c r="N321" s="46"/>
      <c r="AU321" s="46"/>
      <c r="AV321" s="46"/>
      <c r="AW321" s="46"/>
      <c r="AX321" s="46"/>
      <c r="AY321" s="46"/>
      <c r="BD321" s="46"/>
      <c r="BE321" s="46"/>
    </row>
    <row r="322" spans="13:57" x14ac:dyDescent="0.25">
      <c r="M322" s="46"/>
      <c r="N322" s="46"/>
      <c r="AU322" s="46"/>
      <c r="AV322" s="46"/>
      <c r="AW322" s="46"/>
      <c r="AX322" s="46"/>
      <c r="AY322" s="46"/>
      <c r="BD322" s="46"/>
      <c r="BE322" s="46"/>
    </row>
    <row r="323" spans="13:57" x14ac:dyDescent="0.25">
      <c r="M323" s="46"/>
      <c r="N323" s="46"/>
      <c r="AU323" s="46"/>
      <c r="AV323" s="46"/>
      <c r="AW323" s="46"/>
      <c r="AX323" s="46"/>
      <c r="AY323" s="46"/>
      <c r="BD323" s="46"/>
      <c r="BE323" s="46"/>
    </row>
    <row r="324" spans="13:57" x14ac:dyDescent="0.25">
      <c r="M324" s="46"/>
      <c r="N324" s="46"/>
      <c r="AU324" s="46"/>
      <c r="AV324" s="46"/>
      <c r="AW324" s="46"/>
      <c r="AX324" s="46"/>
      <c r="AY324" s="46"/>
      <c r="BD324" s="46"/>
      <c r="BE324" s="46"/>
    </row>
    <row r="325" spans="13:57" x14ac:dyDescent="0.25">
      <c r="M325" s="46"/>
      <c r="N325" s="46"/>
      <c r="AU325" s="46"/>
      <c r="AV325" s="46"/>
      <c r="AW325" s="46"/>
      <c r="AX325" s="46"/>
      <c r="AY325" s="46"/>
      <c r="BD325" s="46"/>
      <c r="BE325" s="46"/>
    </row>
    <row r="326" spans="13:57" x14ac:dyDescent="0.25">
      <c r="M326" s="46"/>
      <c r="N326" s="46"/>
      <c r="AU326" s="46"/>
      <c r="AV326" s="46"/>
      <c r="AW326" s="46"/>
      <c r="AX326" s="46"/>
      <c r="AY326" s="46"/>
      <c r="BD326" s="46"/>
      <c r="BE326" s="46"/>
    </row>
    <row r="327" spans="13:57" x14ac:dyDescent="0.25">
      <c r="M327" s="46"/>
      <c r="N327" s="46"/>
      <c r="AU327" s="46"/>
      <c r="AV327" s="46"/>
      <c r="AW327" s="46"/>
      <c r="AX327" s="46"/>
      <c r="AY327" s="46"/>
      <c r="BD327" s="46"/>
      <c r="BE327" s="46"/>
    </row>
    <row r="328" spans="13:57" x14ac:dyDescent="0.25">
      <c r="M328" s="46"/>
      <c r="N328" s="46"/>
      <c r="AU328" s="46"/>
      <c r="AV328" s="46"/>
      <c r="AW328" s="46"/>
      <c r="AX328" s="46"/>
      <c r="AY328" s="46"/>
      <c r="BD328" s="46"/>
      <c r="BE328" s="46"/>
    </row>
    <row r="329" spans="13:57" x14ac:dyDescent="0.25">
      <c r="M329" s="46"/>
      <c r="N329" s="46"/>
      <c r="AU329" s="46"/>
      <c r="AV329" s="46"/>
      <c r="AW329" s="46"/>
      <c r="AX329" s="46"/>
      <c r="AY329" s="46"/>
      <c r="BD329" s="46"/>
      <c r="BE329" s="46"/>
    </row>
    <row r="330" spans="13:57" x14ac:dyDescent="0.25">
      <c r="M330" s="46"/>
      <c r="N330" s="46"/>
      <c r="AU330" s="46"/>
      <c r="AV330" s="46"/>
      <c r="AW330" s="46"/>
      <c r="AX330" s="46"/>
      <c r="AY330" s="46"/>
      <c r="BD330" s="46"/>
      <c r="BE330" s="46"/>
    </row>
    <row r="331" spans="13:57" x14ac:dyDescent="0.25">
      <c r="M331" s="46"/>
      <c r="N331" s="46"/>
      <c r="AU331" s="46"/>
      <c r="AV331" s="46"/>
      <c r="AW331" s="46"/>
      <c r="AX331" s="46"/>
      <c r="AY331" s="46"/>
      <c r="BD331" s="46"/>
      <c r="BE331" s="46"/>
    </row>
    <row r="332" spans="13:57" x14ac:dyDescent="0.25">
      <c r="M332" s="46"/>
      <c r="N332" s="46"/>
      <c r="AU332" s="46"/>
      <c r="AV332" s="46"/>
      <c r="AW332" s="46"/>
      <c r="AX332" s="46"/>
      <c r="AY332" s="46"/>
      <c r="BD332" s="46"/>
      <c r="BE332" s="46"/>
    </row>
    <row r="333" spans="13:57" x14ac:dyDescent="0.25">
      <c r="M333" s="46"/>
      <c r="N333" s="46"/>
      <c r="AU333" s="46"/>
      <c r="AV333" s="46"/>
      <c r="AW333" s="46"/>
      <c r="AX333" s="46"/>
      <c r="AY333" s="46"/>
      <c r="BD333" s="46"/>
      <c r="BE333" s="46"/>
    </row>
    <row r="334" spans="13:57" x14ac:dyDescent="0.25">
      <c r="M334" s="46"/>
      <c r="N334" s="46"/>
      <c r="AU334" s="46"/>
      <c r="AV334" s="46"/>
      <c r="AW334" s="46"/>
      <c r="AX334" s="46"/>
      <c r="AY334" s="46"/>
      <c r="BD334" s="46"/>
      <c r="BE334" s="46"/>
    </row>
    <row r="335" spans="13:57" x14ac:dyDescent="0.25">
      <c r="M335" s="46"/>
      <c r="N335" s="46"/>
      <c r="AU335" s="46"/>
      <c r="AV335" s="46"/>
      <c r="AW335" s="46"/>
      <c r="AX335" s="46"/>
      <c r="AY335" s="46"/>
      <c r="BD335" s="46"/>
      <c r="BE335" s="46"/>
    </row>
    <row r="336" spans="13:57" x14ac:dyDescent="0.25">
      <c r="M336" s="46"/>
      <c r="N336" s="46"/>
      <c r="AU336" s="46"/>
      <c r="AV336" s="46"/>
      <c r="AW336" s="46"/>
      <c r="AX336" s="46"/>
      <c r="AY336" s="46"/>
      <c r="BD336" s="46"/>
      <c r="BE336" s="46"/>
    </row>
    <row r="337" spans="13:57" x14ac:dyDescent="0.25">
      <c r="M337" s="46"/>
      <c r="N337" s="46"/>
      <c r="AU337" s="46"/>
      <c r="AV337" s="46"/>
      <c r="AW337" s="46"/>
      <c r="AX337" s="46"/>
      <c r="AY337" s="46"/>
      <c r="BD337" s="46"/>
      <c r="BE337" s="46"/>
    </row>
    <row r="338" spans="13:57" x14ac:dyDescent="0.25">
      <c r="M338" s="46"/>
      <c r="N338" s="46"/>
      <c r="AU338" s="46"/>
      <c r="AV338" s="46"/>
      <c r="AW338" s="46"/>
      <c r="AX338" s="46"/>
      <c r="AY338" s="46"/>
      <c r="BD338" s="46"/>
      <c r="BE338" s="46"/>
    </row>
    <row r="339" spans="13:57" x14ac:dyDescent="0.25">
      <c r="M339" s="46"/>
      <c r="N339" s="46"/>
      <c r="AU339" s="46"/>
      <c r="AV339" s="46"/>
      <c r="AW339" s="46"/>
      <c r="AX339" s="46"/>
      <c r="AY339" s="46"/>
      <c r="BD339" s="46"/>
      <c r="BE339" s="46"/>
    </row>
    <row r="340" spans="13:57" x14ac:dyDescent="0.25">
      <c r="M340" s="46"/>
      <c r="N340" s="46"/>
      <c r="AU340" s="46"/>
      <c r="AV340" s="46"/>
      <c r="AW340" s="46"/>
      <c r="AX340" s="46"/>
      <c r="AY340" s="46"/>
      <c r="BD340" s="46"/>
      <c r="BE340" s="46"/>
    </row>
    <row r="341" spans="13:57" x14ac:dyDescent="0.25">
      <c r="M341" s="46"/>
      <c r="N341" s="46"/>
      <c r="AU341" s="46"/>
      <c r="AV341" s="46"/>
      <c r="AW341" s="46"/>
      <c r="AX341" s="46"/>
      <c r="AY341" s="46"/>
      <c r="BD341" s="46"/>
      <c r="BE341" s="46"/>
    </row>
    <row r="342" spans="13:57" x14ac:dyDescent="0.25">
      <c r="M342" s="46"/>
      <c r="N342" s="46"/>
      <c r="AU342" s="46"/>
      <c r="AV342" s="46"/>
      <c r="AW342" s="46"/>
      <c r="AX342" s="46"/>
      <c r="AY342" s="46"/>
      <c r="BD342" s="46"/>
      <c r="BE342" s="46"/>
    </row>
    <row r="343" spans="13:57" x14ac:dyDescent="0.25">
      <c r="M343" s="46"/>
      <c r="N343" s="46"/>
      <c r="AU343" s="46"/>
      <c r="AV343" s="46"/>
      <c r="AW343" s="46"/>
      <c r="AX343" s="46"/>
      <c r="AY343" s="46"/>
      <c r="BD343" s="46"/>
      <c r="BE343" s="46"/>
    </row>
    <row r="344" spans="13:57" x14ac:dyDescent="0.25">
      <c r="M344" s="46"/>
      <c r="N344" s="46"/>
      <c r="AU344" s="46"/>
      <c r="AV344" s="46"/>
      <c r="AW344" s="46"/>
      <c r="AX344" s="46"/>
      <c r="AY344" s="46"/>
      <c r="BD344" s="46"/>
      <c r="BE344" s="46"/>
    </row>
    <row r="345" spans="13:57" x14ac:dyDescent="0.25">
      <c r="M345" s="46"/>
      <c r="N345" s="46"/>
      <c r="AU345" s="46"/>
      <c r="AV345" s="46"/>
      <c r="AW345" s="46"/>
      <c r="AX345" s="46"/>
      <c r="AY345" s="46"/>
      <c r="BD345" s="46"/>
      <c r="BE345" s="46"/>
    </row>
    <row r="346" spans="13:57" x14ac:dyDescent="0.25">
      <c r="M346" s="46"/>
      <c r="N346" s="46"/>
      <c r="AU346" s="46"/>
      <c r="AV346" s="46"/>
      <c r="AW346" s="46"/>
      <c r="AX346" s="46"/>
      <c r="AY346" s="46"/>
      <c r="BD346" s="46"/>
      <c r="BE346" s="46"/>
    </row>
    <row r="347" spans="13:57" x14ac:dyDescent="0.25">
      <c r="M347" s="46"/>
      <c r="N347" s="46"/>
      <c r="AU347" s="46"/>
      <c r="AV347" s="46"/>
      <c r="AW347" s="46"/>
      <c r="AX347" s="46"/>
      <c r="AY347" s="46"/>
      <c r="BD347" s="46"/>
      <c r="BE347" s="46"/>
    </row>
    <row r="348" spans="13:57" x14ac:dyDescent="0.25">
      <c r="M348" s="46"/>
      <c r="N348" s="46"/>
      <c r="AU348" s="46"/>
      <c r="AV348" s="46"/>
      <c r="AW348" s="46"/>
      <c r="AX348" s="46"/>
      <c r="AY348" s="46"/>
      <c r="BD348" s="46"/>
      <c r="BE348" s="46"/>
    </row>
    <row r="349" spans="13:57" x14ac:dyDescent="0.25">
      <c r="M349" s="46"/>
      <c r="N349" s="46"/>
      <c r="AU349" s="46"/>
      <c r="AV349" s="46"/>
      <c r="AW349" s="46"/>
      <c r="AX349" s="46"/>
      <c r="AY349" s="46"/>
      <c r="BD349" s="46"/>
      <c r="BE349" s="46"/>
    </row>
    <row r="350" spans="13:57" x14ac:dyDescent="0.25">
      <c r="M350" s="46"/>
      <c r="N350" s="46"/>
      <c r="AU350" s="46"/>
      <c r="AV350" s="46"/>
      <c r="AW350" s="46"/>
      <c r="AX350" s="46"/>
      <c r="AY350" s="46"/>
      <c r="BD350" s="46"/>
      <c r="BE350" s="46"/>
    </row>
    <row r="351" spans="13:57" x14ac:dyDescent="0.25">
      <c r="M351" s="46"/>
      <c r="N351" s="46"/>
      <c r="AU351" s="46"/>
      <c r="AV351" s="46"/>
      <c r="AW351" s="46"/>
      <c r="AX351" s="46"/>
      <c r="AY351" s="46"/>
      <c r="BD351" s="46"/>
      <c r="BE351" s="46"/>
    </row>
    <row r="352" spans="13:57" x14ac:dyDescent="0.25">
      <c r="M352" s="46"/>
      <c r="N352" s="46"/>
      <c r="AU352" s="46"/>
      <c r="AV352" s="46"/>
      <c r="AW352" s="46"/>
      <c r="AX352" s="46"/>
      <c r="AY352" s="46"/>
      <c r="BD352" s="46"/>
      <c r="BE352" s="46"/>
    </row>
    <row r="353" spans="13:57" x14ac:dyDescent="0.25">
      <c r="M353" s="46"/>
      <c r="N353" s="46"/>
      <c r="AU353" s="46"/>
      <c r="AV353" s="46"/>
      <c r="AW353" s="46"/>
      <c r="AX353" s="46"/>
      <c r="AY353" s="46"/>
      <c r="BD353" s="46"/>
      <c r="BE353" s="46"/>
    </row>
    <row r="354" spans="13:57" x14ac:dyDescent="0.25">
      <c r="M354" s="46"/>
      <c r="N354" s="46"/>
      <c r="AU354" s="46"/>
      <c r="AV354" s="46"/>
      <c r="AW354" s="46"/>
      <c r="AX354" s="46"/>
      <c r="AY354" s="46"/>
      <c r="BD354" s="46"/>
      <c r="BE354" s="46"/>
    </row>
    <row r="355" spans="13:57" x14ac:dyDescent="0.25">
      <c r="M355" s="46"/>
      <c r="N355" s="46"/>
      <c r="AU355" s="46"/>
      <c r="AV355" s="46"/>
      <c r="AW355" s="46"/>
      <c r="AX355" s="46"/>
      <c r="AY355" s="46"/>
      <c r="BD355" s="46"/>
      <c r="BE355" s="46"/>
    </row>
    <row r="356" spans="13:57" x14ac:dyDescent="0.25">
      <c r="M356" s="46"/>
      <c r="N356" s="46"/>
      <c r="AU356" s="46"/>
      <c r="AV356" s="46"/>
      <c r="AW356" s="46"/>
      <c r="AX356" s="46"/>
      <c r="AY356" s="46"/>
      <c r="BD356" s="46"/>
      <c r="BE356" s="46"/>
    </row>
    <row r="357" spans="13:57" x14ac:dyDescent="0.25">
      <c r="M357" s="46"/>
      <c r="N357" s="46"/>
      <c r="AU357" s="46"/>
      <c r="AV357" s="46"/>
      <c r="AW357" s="46"/>
      <c r="AX357" s="46"/>
      <c r="AY357" s="46"/>
      <c r="BD357" s="46"/>
      <c r="BE357" s="46"/>
    </row>
    <row r="358" spans="13:57" x14ac:dyDescent="0.25">
      <c r="M358" s="46"/>
      <c r="N358" s="46"/>
      <c r="AU358" s="46"/>
      <c r="AV358" s="46"/>
      <c r="AW358" s="46"/>
      <c r="AX358" s="46"/>
      <c r="AY358" s="46"/>
      <c r="BD358" s="46"/>
      <c r="BE358" s="46"/>
    </row>
    <row r="359" spans="13:57" x14ac:dyDescent="0.25">
      <c r="M359" s="46"/>
      <c r="N359" s="46"/>
      <c r="AU359" s="46"/>
      <c r="AV359" s="46"/>
      <c r="AW359" s="46"/>
      <c r="AX359" s="46"/>
      <c r="AY359" s="46"/>
      <c r="BD359" s="46"/>
      <c r="BE359" s="46"/>
    </row>
    <row r="360" spans="13:57" x14ac:dyDescent="0.25">
      <c r="M360" s="46"/>
      <c r="N360" s="46"/>
      <c r="AU360" s="46"/>
      <c r="AV360" s="46"/>
      <c r="AW360" s="46"/>
      <c r="AX360" s="46"/>
      <c r="AY360" s="46"/>
      <c r="BD360" s="46"/>
      <c r="BE360" s="46"/>
    </row>
    <row r="361" spans="13:57" x14ac:dyDescent="0.25">
      <c r="M361" s="46"/>
      <c r="N361" s="46"/>
      <c r="AU361" s="46"/>
      <c r="AV361" s="46"/>
      <c r="AW361" s="46"/>
      <c r="AX361" s="46"/>
      <c r="AY361" s="46"/>
      <c r="BD361" s="46"/>
      <c r="BE361" s="46"/>
    </row>
    <row r="362" spans="13:57" x14ac:dyDescent="0.25">
      <c r="M362" s="46"/>
      <c r="N362" s="46"/>
      <c r="AU362" s="46"/>
      <c r="AV362" s="46"/>
      <c r="AW362" s="46"/>
      <c r="AX362" s="46"/>
      <c r="AY362" s="46"/>
      <c r="BD362" s="46"/>
      <c r="BE362" s="46"/>
    </row>
    <row r="363" spans="13:57" x14ac:dyDescent="0.25">
      <c r="M363" s="46"/>
      <c r="N363" s="46"/>
      <c r="AU363" s="46"/>
      <c r="AV363" s="46"/>
      <c r="AW363" s="46"/>
      <c r="AX363" s="46"/>
      <c r="AY363" s="46"/>
      <c r="BD363" s="46"/>
      <c r="BE363" s="46"/>
    </row>
    <row r="364" spans="13:57" x14ac:dyDescent="0.25">
      <c r="M364" s="46"/>
      <c r="N364" s="46"/>
      <c r="AU364" s="46"/>
      <c r="AV364" s="46"/>
      <c r="AW364" s="46"/>
      <c r="AX364" s="46"/>
      <c r="AY364" s="46"/>
      <c r="BD364" s="46"/>
      <c r="BE364" s="46"/>
    </row>
    <row r="365" spans="13:57" x14ac:dyDescent="0.25">
      <c r="M365" s="46"/>
      <c r="N365" s="46"/>
      <c r="AU365" s="46"/>
      <c r="AV365" s="46"/>
      <c r="AW365" s="46"/>
      <c r="AX365" s="46"/>
      <c r="AY365" s="46"/>
      <c r="BD365" s="46"/>
      <c r="BE365" s="46"/>
    </row>
    <row r="366" spans="13:57" x14ac:dyDescent="0.25">
      <c r="M366" s="46"/>
      <c r="N366" s="46"/>
      <c r="AU366" s="46"/>
      <c r="AV366" s="46"/>
      <c r="AW366" s="46"/>
      <c r="AX366" s="46"/>
      <c r="AY366" s="46"/>
      <c r="BD366" s="46"/>
      <c r="BE366" s="46"/>
    </row>
    <row r="367" spans="13:57" x14ac:dyDescent="0.25">
      <c r="M367" s="46"/>
      <c r="N367" s="46"/>
      <c r="AU367" s="46"/>
      <c r="AV367" s="46"/>
      <c r="AW367" s="46"/>
      <c r="AX367" s="46"/>
      <c r="AY367" s="46"/>
      <c r="BD367" s="46"/>
      <c r="BE367" s="46"/>
    </row>
    <row r="368" spans="13:57" x14ac:dyDescent="0.25">
      <c r="M368" s="46"/>
      <c r="N368" s="46"/>
      <c r="AU368" s="46"/>
      <c r="AV368" s="46"/>
      <c r="AW368" s="46"/>
      <c r="AX368" s="46"/>
      <c r="AY368" s="46"/>
      <c r="BD368" s="46"/>
      <c r="BE368" s="46"/>
    </row>
    <row r="369" spans="13:57" x14ac:dyDescent="0.25">
      <c r="M369" s="46"/>
      <c r="N369" s="46"/>
      <c r="AU369" s="46"/>
      <c r="AV369" s="46"/>
      <c r="AW369" s="46"/>
      <c r="AX369" s="46"/>
      <c r="AY369" s="46"/>
      <c r="BD369" s="46"/>
      <c r="BE369" s="46"/>
    </row>
    <row r="370" spans="13:57" x14ac:dyDescent="0.25">
      <c r="M370" s="46"/>
      <c r="N370" s="46"/>
      <c r="AU370" s="46"/>
      <c r="AV370" s="46"/>
      <c r="AW370" s="46"/>
      <c r="AX370" s="46"/>
      <c r="AY370" s="46"/>
      <c r="BD370" s="46"/>
      <c r="BE370" s="46"/>
    </row>
    <row r="371" spans="13:57" x14ac:dyDescent="0.25">
      <c r="M371" s="46"/>
      <c r="N371" s="46"/>
      <c r="AU371" s="46"/>
      <c r="AV371" s="46"/>
      <c r="AW371" s="46"/>
      <c r="AX371" s="46"/>
      <c r="AY371" s="46"/>
      <c r="BD371" s="46"/>
      <c r="BE371" s="46"/>
    </row>
    <row r="372" spans="13:57" x14ac:dyDescent="0.25">
      <c r="M372" s="46"/>
      <c r="N372" s="46"/>
      <c r="AU372" s="46"/>
      <c r="AV372" s="46"/>
      <c r="AW372" s="46"/>
      <c r="AX372" s="46"/>
      <c r="AY372" s="46"/>
      <c r="BD372" s="46"/>
      <c r="BE372" s="46"/>
    </row>
    <row r="373" spans="13:57" x14ac:dyDescent="0.25">
      <c r="M373" s="46"/>
      <c r="N373" s="46"/>
      <c r="AU373" s="46"/>
      <c r="AV373" s="46"/>
      <c r="AW373" s="46"/>
      <c r="AX373" s="46"/>
      <c r="AY373" s="46"/>
      <c r="BD373" s="46"/>
      <c r="BE373" s="46"/>
    </row>
    <row r="374" spans="13:57" x14ac:dyDescent="0.25">
      <c r="M374" s="46"/>
      <c r="N374" s="46"/>
      <c r="AU374" s="46"/>
      <c r="AV374" s="46"/>
      <c r="AW374" s="46"/>
      <c r="AX374" s="46"/>
      <c r="AY374" s="46"/>
      <c r="BD374" s="46"/>
      <c r="BE374" s="46"/>
    </row>
    <row r="375" spans="13:57" x14ac:dyDescent="0.25">
      <c r="M375" s="46"/>
      <c r="N375" s="46"/>
      <c r="AU375" s="46"/>
      <c r="AV375" s="46"/>
      <c r="AW375" s="46"/>
      <c r="AX375" s="46"/>
      <c r="AY375" s="46"/>
      <c r="BD375" s="46"/>
      <c r="BE375" s="46"/>
    </row>
    <row r="376" spans="13:57" x14ac:dyDescent="0.25">
      <c r="M376" s="46"/>
      <c r="N376" s="46"/>
      <c r="AU376" s="46"/>
      <c r="AV376" s="46"/>
      <c r="AW376" s="46"/>
      <c r="AX376" s="46"/>
      <c r="AY376" s="46"/>
      <c r="BD376" s="46"/>
      <c r="BE376" s="46"/>
    </row>
    <row r="377" spans="13:57" x14ac:dyDescent="0.25">
      <c r="M377" s="46"/>
      <c r="N377" s="46"/>
      <c r="AU377" s="46"/>
      <c r="AV377" s="46"/>
      <c r="AW377" s="46"/>
      <c r="AX377" s="46"/>
      <c r="AY377" s="46"/>
      <c r="BD377" s="46"/>
      <c r="BE377" s="46"/>
    </row>
    <row r="378" spans="13:57" x14ac:dyDescent="0.25">
      <c r="M378" s="46"/>
      <c r="N378" s="46"/>
      <c r="AU378" s="46"/>
      <c r="AV378" s="46"/>
      <c r="AW378" s="46"/>
      <c r="AX378" s="46"/>
      <c r="AY378" s="46"/>
      <c r="BD378" s="46"/>
      <c r="BE378" s="46"/>
    </row>
    <row r="379" spans="13:57" x14ac:dyDescent="0.25">
      <c r="M379" s="46"/>
      <c r="N379" s="46"/>
      <c r="AU379" s="46"/>
      <c r="AV379" s="46"/>
      <c r="AW379" s="46"/>
      <c r="AX379" s="46"/>
      <c r="AY379" s="46"/>
      <c r="BD379" s="46"/>
      <c r="BE379" s="46"/>
    </row>
    <row r="380" spans="13:57" x14ac:dyDescent="0.25">
      <c r="M380" s="46"/>
      <c r="N380" s="46"/>
      <c r="AU380" s="46"/>
      <c r="AV380" s="46"/>
      <c r="AW380" s="46"/>
      <c r="AX380" s="46"/>
      <c r="AY380" s="46"/>
      <c r="BD380" s="46"/>
      <c r="BE380" s="46"/>
    </row>
    <row r="381" spans="13:57" x14ac:dyDescent="0.25">
      <c r="M381" s="46"/>
      <c r="N381" s="46"/>
      <c r="AU381" s="46"/>
      <c r="AV381" s="46"/>
      <c r="AW381" s="46"/>
      <c r="AX381" s="46"/>
      <c r="AY381" s="46"/>
      <c r="BD381" s="46"/>
      <c r="BE381" s="46"/>
    </row>
    <row r="382" spans="13:57" x14ac:dyDescent="0.25">
      <c r="M382" s="46"/>
      <c r="N382" s="46"/>
      <c r="AU382" s="46"/>
      <c r="AV382" s="46"/>
      <c r="AW382" s="46"/>
      <c r="AX382" s="46"/>
      <c r="AY382" s="46"/>
      <c r="BD382" s="46"/>
      <c r="BE382" s="46"/>
    </row>
    <row r="383" spans="13:57" x14ac:dyDescent="0.25">
      <c r="M383" s="46"/>
      <c r="N383" s="46"/>
      <c r="AU383" s="46"/>
      <c r="AV383" s="46"/>
      <c r="AW383" s="46"/>
      <c r="AX383" s="46"/>
      <c r="AY383" s="46"/>
      <c r="BD383" s="46"/>
      <c r="BE383" s="46"/>
    </row>
    <row r="384" spans="13:57" x14ac:dyDescent="0.25">
      <c r="M384" s="46"/>
      <c r="N384" s="46"/>
      <c r="AU384" s="46"/>
      <c r="AV384" s="46"/>
      <c r="AW384" s="46"/>
      <c r="AX384" s="46"/>
      <c r="AY384" s="46"/>
      <c r="BD384" s="46"/>
      <c r="BE384" s="46"/>
    </row>
    <row r="385" spans="13:57" x14ac:dyDescent="0.25">
      <c r="M385" s="46"/>
      <c r="N385" s="46"/>
      <c r="AU385" s="46"/>
      <c r="AV385" s="46"/>
      <c r="AW385" s="46"/>
      <c r="AX385" s="46"/>
      <c r="AY385" s="46"/>
      <c r="BD385" s="46"/>
      <c r="BE385" s="46"/>
    </row>
    <row r="386" spans="13:57" x14ac:dyDescent="0.25">
      <c r="M386" s="46"/>
      <c r="N386" s="46"/>
      <c r="AU386" s="46"/>
      <c r="AV386" s="46"/>
      <c r="AW386" s="46"/>
      <c r="AX386" s="46"/>
      <c r="AY386" s="46"/>
      <c r="BD386" s="46"/>
      <c r="BE386" s="46"/>
    </row>
    <row r="387" spans="13:57" x14ac:dyDescent="0.25">
      <c r="M387" s="46"/>
      <c r="N387" s="46"/>
      <c r="AU387" s="46"/>
      <c r="AV387" s="46"/>
      <c r="AW387" s="46"/>
      <c r="AX387" s="46"/>
      <c r="AY387" s="46"/>
      <c r="BD387" s="46"/>
      <c r="BE387" s="46"/>
    </row>
    <row r="388" spans="13:57" x14ac:dyDescent="0.25">
      <c r="M388" s="46"/>
      <c r="N388" s="46"/>
      <c r="AU388" s="46"/>
      <c r="AV388" s="46"/>
      <c r="AW388" s="46"/>
      <c r="AX388" s="46"/>
      <c r="AY388" s="46"/>
      <c r="BD388" s="46"/>
      <c r="BE388" s="46"/>
    </row>
    <row r="389" spans="13:57" x14ac:dyDescent="0.25">
      <c r="M389" s="46"/>
      <c r="N389" s="46"/>
      <c r="AU389" s="46"/>
      <c r="AV389" s="46"/>
      <c r="AW389" s="46"/>
      <c r="AX389" s="46"/>
      <c r="AY389" s="46"/>
      <c r="BD389" s="46"/>
      <c r="BE389" s="46"/>
    </row>
    <row r="390" spans="13:57" x14ac:dyDescent="0.25">
      <c r="M390" s="46"/>
      <c r="N390" s="46"/>
      <c r="AU390" s="46"/>
      <c r="AV390" s="46"/>
      <c r="AW390" s="46"/>
      <c r="AX390" s="46"/>
      <c r="AY390" s="46"/>
      <c r="BD390" s="46"/>
      <c r="BE390" s="46"/>
    </row>
    <row r="391" spans="13:57" x14ac:dyDescent="0.25">
      <c r="M391" s="46"/>
      <c r="N391" s="46"/>
      <c r="AU391" s="46"/>
      <c r="AV391" s="46"/>
      <c r="AW391" s="46"/>
      <c r="AX391" s="46"/>
      <c r="AY391" s="46"/>
      <c r="BD391" s="46"/>
      <c r="BE391" s="46"/>
    </row>
    <row r="392" spans="13:57" x14ac:dyDescent="0.25">
      <c r="M392" s="46"/>
      <c r="N392" s="46"/>
      <c r="AU392" s="46"/>
      <c r="AV392" s="46"/>
      <c r="AW392" s="46"/>
      <c r="AX392" s="46"/>
      <c r="AY392" s="46"/>
      <c r="BD392" s="46"/>
      <c r="BE392" s="46"/>
    </row>
    <row r="393" spans="13:57" x14ac:dyDescent="0.25">
      <c r="M393" s="46"/>
      <c r="N393" s="46"/>
      <c r="AU393" s="46"/>
      <c r="AV393" s="46"/>
      <c r="AW393" s="46"/>
      <c r="AX393" s="46"/>
      <c r="AY393" s="46"/>
      <c r="BD393" s="46"/>
      <c r="BE393" s="46"/>
    </row>
    <row r="394" spans="13:57" x14ac:dyDescent="0.25">
      <c r="M394" s="46"/>
      <c r="N394" s="46"/>
      <c r="AU394" s="46"/>
      <c r="AV394" s="46"/>
      <c r="AW394" s="46"/>
      <c r="AX394" s="46"/>
      <c r="AY394" s="46"/>
      <c r="BD394" s="46"/>
      <c r="BE394" s="46"/>
    </row>
    <row r="395" spans="13:57" x14ac:dyDescent="0.25">
      <c r="M395" s="46"/>
      <c r="N395" s="46"/>
      <c r="AU395" s="46"/>
      <c r="AV395" s="46"/>
      <c r="AW395" s="46"/>
      <c r="AX395" s="46"/>
      <c r="AY395" s="46"/>
      <c r="BD395" s="46"/>
      <c r="BE395" s="46"/>
    </row>
    <row r="396" spans="13:57" x14ac:dyDescent="0.25">
      <c r="M396" s="46"/>
      <c r="N396" s="46"/>
      <c r="AU396" s="46"/>
      <c r="AV396" s="46"/>
      <c r="AW396" s="46"/>
      <c r="AX396" s="46"/>
      <c r="AY396" s="46"/>
      <c r="BD396" s="46"/>
      <c r="BE396" s="46"/>
    </row>
    <row r="397" spans="13:57" x14ac:dyDescent="0.25">
      <c r="M397" s="46"/>
      <c r="N397" s="46"/>
      <c r="AU397" s="46"/>
      <c r="AV397" s="46"/>
      <c r="AW397" s="46"/>
      <c r="AX397" s="46"/>
      <c r="AY397" s="46"/>
      <c r="BD397" s="46"/>
      <c r="BE397" s="46"/>
    </row>
    <row r="398" spans="13:57" x14ac:dyDescent="0.25">
      <c r="M398" s="46"/>
      <c r="N398" s="46"/>
      <c r="AU398" s="46"/>
      <c r="AV398" s="46"/>
      <c r="AW398" s="46"/>
      <c r="AX398" s="46"/>
      <c r="AY398" s="46"/>
      <c r="BD398" s="46"/>
      <c r="BE398" s="46"/>
    </row>
    <row r="399" spans="13:57" x14ac:dyDescent="0.25">
      <c r="M399" s="46"/>
      <c r="N399" s="46"/>
      <c r="AU399" s="46"/>
      <c r="AV399" s="46"/>
      <c r="AW399" s="46"/>
      <c r="AX399" s="46"/>
      <c r="AY399" s="46"/>
      <c r="BD399" s="46"/>
      <c r="BE399" s="46"/>
    </row>
    <row r="400" spans="13:57" x14ac:dyDescent="0.25">
      <c r="M400" s="46"/>
      <c r="N400" s="46"/>
      <c r="AU400" s="46"/>
      <c r="AV400" s="46"/>
      <c r="AW400" s="46"/>
      <c r="AX400" s="46"/>
      <c r="AY400" s="46"/>
      <c r="BD400" s="46"/>
      <c r="BE400" s="46"/>
    </row>
    <row r="401" spans="13:57" x14ac:dyDescent="0.25">
      <c r="M401" s="46"/>
      <c r="N401" s="46"/>
      <c r="AU401" s="46"/>
      <c r="AV401" s="46"/>
      <c r="AW401" s="46"/>
      <c r="AX401" s="46"/>
      <c r="AY401" s="46"/>
      <c r="BD401" s="46"/>
      <c r="BE401" s="46"/>
    </row>
    <row r="402" spans="13:57" x14ac:dyDescent="0.25">
      <c r="M402" s="46"/>
      <c r="N402" s="46"/>
      <c r="AU402" s="46"/>
      <c r="AV402" s="46"/>
      <c r="AW402" s="46"/>
      <c r="AX402" s="46"/>
      <c r="AY402" s="46"/>
      <c r="BD402" s="46"/>
      <c r="BE402" s="46"/>
    </row>
    <row r="403" spans="13:57" x14ac:dyDescent="0.25">
      <c r="M403" s="46"/>
      <c r="N403" s="46"/>
      <c r="AU403" s="46"/>
      <c r="AV403" s="46"/>
      <c r="AW403" s="46"/>
      <c r="AX403" s="46"/>
      <c r="AY403" s="46"/>
      <c r="BD403" s="46"/>
      <c r="BE403" s="46"/>
    </row>
    <row r="404" spans="13:57" x14ac:dyDescent="0.25">
      <c r="M404" s="46"/>
      <c r="N404" s="46"/>
      <c r="AU404" s="46"/>
      <c r="AV404" s="46"/>
      <c r="AW404" s="46"/>
      <c r="AX404" s="46"/>
      <c r="AY404" s="46"/>
      <c r="BD404" s="46"/>
      <c r="BE404" s="46"/>
    </row>
    <row r="405" spans="13:57" x14ac:dyDescent="0.25">
      <c r="M405" s="46"/>
      <c r="N405" s="46"/>
      <c r="AU405" s="46"/>
      <c r="AV405" s="46"/>
      <c r="AW405" s="46"/>
      <c r="AX405" s="46"/>
      <c r="AY405" s="46"/>
      <c r="BD405" s="46"/>
      <c r="BE405" s="46"/>
    </row>
    <row r="406" spans="13:57" x14ac:dyDescent="0.25">
      <c r="M406" s="46"/>
      <c r="N406" s="46"/>
      <c r="AU406" s="46"/>
      <c r="AV406" s="46"/>
      <c r="AW406" s="46"/>
      <c r="AX406" s="46"/>
      <c r="AY406" s="46"/>
      <c r="BD406" s="46"/>
      <c r="BE406" s="46"/>
    </row>
    <row r="407" spans="13:57" x14ac:dyDescent="0.25">
      <c r="M407" s="46"/>
      <c r="N407" s="46"/>
      <c r="AU407" s="46"/>
      <c r="AV407" s="46"/>
      <c r="AW407" s="46"/>
      <c r="AX407" s="46"/>
      <c r="AY407" s="46"/>
      <c r="BD407" s="46"/>
      <c r="BE407" s="46"/>
    </row>
    <row r="408" spans="13:57" x14ac:dyDescent="0.25">
      <c r="M408" s="46"/>
      <c r="N408" s="46"/>
      <c r="AU408" s="46"/>
      <c r="AV408" s="46"/>
      <c r="AW408" s="46"/>
      <c r="AX408" s="46"/>
      <c r="AY408" s="46"/>
      <c r="BD408" s="46"/>
      <c r="BE408" s="46"/>
    </row>
    <row r="409" spans="13:57" x14ac:dyDescent="0.25">
      <c r="M409" s="46"/>
      <c r="N409" s="46"/>
      <c r="AU409" s="46"/>
      <c r="AV409" s="46"/>
      <c r="AW409" s="46"/>
      <c r="AX409" s="46"/>
      <c r="AY409" s="46"/>
      <c r="BD409" s="46"/>
      <c r="BE409" s="46"/>
    </row>
    <row r="410" spans="13:57" x14ac:dyDescent="0.25">
      <c r="M410" s="46"/>
      <c r="N410" s="46"/>
      <c r="AU410" s="46"/>
      <c r="AV410" s="46"/>
      <c r="AW410" s="46"/>
      <c r="AX410" s="46"/>
      <c r="AY410" s="46"/>
      <c r="BD410" s="46"/>
      <c r="BE410" s="46"/>
    </row>
    <row r="411" spans="13:57" x14ac:dyDescent="0.25">
      <c r="M411" s="46"/>
      <c r="N411" s="46"/>
      <c r="AU411" s="46"/>
      <c r="AV411" s="46"/>
      <c r="AW411" s="46"/>
      <c r="AX411" s="46"/>
      <c r="AY411" s="46"/>
      <c r="BD411" s="46"/>
      <c r="BE411" s="46"/>
    </row>
    <row r="412" spans="13:57" x14ac:dyDescent="0.25">
      <c r="M412" s="46"/>
      <c r="N412" s="46"/>
      <c r="AU412" s="46"/>
      <c r="AV412" s="46"/>
      <c r="AW412" s="46"/>
      <c r="AX412" s="46"/>
      <c r="AY412" s="46"/>
      <c r="BD412" s="46"/>
      <c r="BE412" s="46"/>
    </row>
    <row r="413" spans="13:57" x14ac:dyDescent="0.25">
      <c r="M413" s="46"/>
      <c r="N413" s="46"/>
      <c r="AU413" s="46"/>
      <c r="AV413" s="46"/>
      <c r="AW413" s="46"/>
      <c r="AX413" s="46"/>
      <c r="AY413" s="46"/>
      <c r="BD413" s="46"/>
      <c r="BE413" s="46"/>
    </row>
    <row r="414" spans="13:57" x14ac:dyDescent="0.25">
      <c r="M414" s="46"/>
      <c r="N414" s="46"/>
      <c r="AU414" s="46"/>
      <c r="AV414" s="46"/>
      <c r="AW414" s="46"/>
      <c r="AX414" s="46"/>
      <c r="AY414" s="46"/>
      <c r="BD414" s="46"/>
      <c r="BE414" s="46"/>
    </row>
    <row r="415" spans="13:57" x14ac:dyDescent="0.25">
      <c r="M415" s="46"/>
      <c r="N415" s="46"/>
      <c r="AU415" s="46"/>
      <c r="AV415" s="46"/>
      <c r="AW415" s="46"/>
      <c r="AX415" s="46"/>
      <c r="AY415" s="46"/>
      <c r="BD415" s="46"/>
      <c r="BE415" s="46"/>
    </row>
    <row r="416" spans="13:57" x14ac:dyDescent="0.25">
      <c r="M416" s="46"/>
      <c r="N416" s="46"/>
      <c r="AU416" s="46"/>
      <c r="AV416" s="46"/>
      <c r="AW416" s="46"/>
      <c r="AX416" s="46"/>
      <c r="AY416" s="46"/>
      <c r="BD416" s="46"/>
      <c r="BE416" s="46"/>
    </row>
    <row r="417" spans="13:57" x14ac:dyDescent="0.25">
      <c r="M417" s="46"/>
      <c r="N417" s="46"/>
      <c r="AU417" s="46"/>
      <c r="AV417" s="46"/>
      <c r="AW417" s="46"/>
      <c r="AX417" s="46"/>
      <c r="AY417" s="46"/>
      <c r="BD417" s="46"/>
      <c r="BE417" s="46"/>
    </row>
    <row r="418" spans="13:57" x14ac:dyDescent="0.25">
      <c r="M418" s="46"/>
      <c r="N418" s="46"/>
      <c r="AU418" s="46"/>
      <c r="AV418" s="46"/>
      <c r="AW418" s="46"/>
      <c r="AX418" s="46"/>
      <c r="AY418" s="46"/>
      <c r="BD418" s="46"/>
      <c r="BE418" s="46"/>
    </row>
    <row r="419" spans="13:57" x14ac:dyDescent="0.25">
      <c r="M419" s="46"/>
      <c r="N419" s="46"/>
      <c r="AU419" s="46"/>
      <c r="AV419" s="46"/>
      <c r="AW419" s="46"/>
      <c r="AX419" s="46"/>
      <c r="AY419" s="46"/>
      <c r="BD419" s="46"/>
      <c r="BE419" s="46"/>
    </row>
    <row r="420" spans="13:57" x14ac:dyDescent="0.25">
      <c r="M420" s="46"/>
      <c r="N420" s="46"/>
      <c r="AU420" s="46"/>
      <c r="AV420" s="46"/>
      <c r="AW420" s="46"/>
      <c r="AX420" s="46"/>
      <c r="AY420" s="46"/>
      <c r="BD420" s="46"/>
      <c r="BE420" s="46"/>
    </row>
    <row r="421" spans="13:57" x14ac:dyDescent="0.25">
      <c r="M421" s="46"/>
      <c r="N421" s="46"/>
      <c r="AU421" s="46"/>
      <c r="AV421" s="46"/>
      <c r="AW421" s="46"/>
      <c r="AX421" s="46"/>
      <c r="AY421" s="46"/>
      <c r="BD421" s="46"/>
      <c r="BE421" s="46"/>
    </row>
    <row r="422" spans="13:57" x14ac:dyDescent="0.25">
      <c r="M422" s="46"/>
      <c r="N422" s="46"/>
      <c r="AU422" s="46"/>
      <c r="AV422" s="46"/>
      <c r="AW422" s="46"/>
      <c r="AX422" s="46"/>
      <c r="AY422" s="46"/>
      <c r="BD422" s="46"/>
      <c r="BE422" s="46"/>
    </row>
    <row r="423" spans="13:57" x14ac:dyDescent="0.25">
      <c r="M423" s="46"/>
      <c r="N423" s="46"/>
      <c r="AU423" s="46"/>
      <c r="AV423" s="46"/>
      <c r="AW423" s="46"/>
      <c r="AX423" s="46"/>
      <c r="AY423" s="46"/>
      <c r="BD423" s="46"/>
      <c r="BE423" s="46"/>
    </row>
    <row r="424" spans="13:57" x14ac:dyDescent="0.25">
      <c r="M424" s="46"/>
      <c r="N424" s="46"/>
      <c r="AU424" s="46"/>
      <c r="AV424" s="46"/>
      <c r="AW424" s="46"/>
      <c r="AX424" s="46"/>
      <c r="AY424" s="46"/>
      <c r="BD424" s="46"/>
      <c r="BE424" s="46"/>
    </row>
    <row r="425" spans="13:57" x14ac:dyDescent="0.25">
      <c r="M425" s="46"/>
      <c r="N425" s="46"/>
      <c r="AU425" s="46"/>
      <c r="AV425" s="46"/>
      <c r="AW425" s="46"/>
      <c r="AX425" s="46"/>
      <c r="AY425" s="46"/>
      <c r="BD425" s="46"/>
      <c r="BE425" s="46"/>
    </row>
    <row r="426" spans="13:57" x14ac:dyDescent="0.25">
      <c r="M426" s="46"/>
      <c r="N426" s="46"/>
      <c r="AU426" s="46"/>
      <c r="AV426" s="46"/>
      <c r="AW426" s="46"/>
      <c r="AX426" s="46"/>
      <c r="AY426" s="46"/>
      <c r="BD426" s="46"/>
      <c r="BE426" s="46"/>
    </row>
    <row r="427" spans="13:57" x14ac:dyDescent="0.25">
      <c r="M427" s="46"/>
      <c r="N427" s="46"/>
      <c r="AU427" s="46"/>
      <c r="AV427" s="46"/>
      <c r="AW427" s="46"/>
      <c r="AX427" s="46"/>
      <c r="AY427" s="46"/>
      <c r="BD427" s="46"/>
      <c r="BE427" s="46"/>
    </row>
    <row r="428" spans="13:57" x14ac:dyDescent="0.25">
      <c r="M428" s="46"/>
      <c r="N428" s="46"/>
      <c r="AU428" s="46"/>
      <c r="AV428" s="46"/>
      <c r="AW428" s="46"/>
      <c r="AX428" s="46"/>
      <c r="AY428" s="46"/>
      <c r="BD428" s="46"/>
      <c r="BE428" s="46"/>
    </row>
    <row r="429" spans="13:57" x14ac:dyDescent="0.25">
      <c r="M429" s="46"/>
      <c r="N429" s="46"/>
      <c r="AU429" s="46"/>
      <c r="AV429" s="46"/>
      <c r="AW429" s="46"/>
      <c r="AX429" s="46"/>
      <c r="AY429" s="46"/>
      <c r="BD429" s="46"/>
      <c r="BE429" s="46"/>
    </row>
    <row r="430" spans="13:57" x14ac:dyDescent="0.25">
      <c r="M430" s="46"/>
      <c r="N430" s="46"/>
      <c r="AU430" s="46"/>
      <c r="AV430" s="46"/>
      <c r="AW430" s="46"/>
      <c r="AX430" s="46"/>
      <c r="AY430" s="46"/>
      <c r="BD430" s="46"/>
      <c r="BE430" s="46"/>
    </row>
    <row r="431" spans="13:57" x14ac:dyDescent="0.25">
      <c r="M431" s="46"/>
      <c r="N431" s="46"/>
      <c r="AU431" s="46"/>
      <c r="AV431" s="46"/>
      <c r="AW431" s="46"/>
      <c r="AX431" s="46"/>
      <c r="AY431" s="46"/>
      <c r="BD431" s="46"/>
      <c r="BE431" s="46"/>
    </row>
    <row r="432" spans="13:57" x14ac:dyDescent="0.25">
      <c r="M432" s="46"/>
      <c r="N432" s="46"/>
      <c r="AU432" s="46"/>
      <c r="AV432" s="46"/>
      <c r="AW432" s="46"/>
      <c r="AX432" s="46"/>
      <c r="AY432" s="46"/>
      <c r="BD432" s="46"/>
      <c r="BE432" s="46"/>
    </row>
    <row r="433" spans="13:57" x14ac:dyDescent="0.25">
      <c r="M433" s="46"/>
      <c r="N433" s="46"/>
      <c r="AU433" s="46"/>
      <c r="AV433" s="46"/>
      <c r="AW433" s="46"/>
      <c r="AX433" s="46"/>
      <c r="AY433" s="46"/>
      <c r="BD433" s="46"/>
      <c r="BE433" s="46"/>
    </row>
    <row r="434" spans="13:57" x14ac:dyDescent="0.25">
      <c r="M434" s="46"/>
      <c r="N434" s="46"/>
      <c r="AU434" s="46"/>
      <c r="AV434" s="46"/>
      <c r="AW434" s="46"/>
      <c r="AX434" s="46"/>
      <c r="AY434" s="46"/>
      <c r="BD434" s="46"/>
      <c r="BE434" s="46"/>
    </row>
    <row r="435" spans="13:57" x14ac:dyDescent="0.25">
      <c r="M435" s="46"/>
      <c r="N435" s="46"/>
      <c r="AU435" s="46"/>
      <c r="AV435" s="46"/>
      <c r="AW435" s="46"/>
      <c r="AX435" s="46"/>
      <c r="AY435" s="46"/>
      <c r="BD435" s="46"/>
      <c r="BE435" s="46"/>
    </row>
    <row r="436" spans="13:57" x14ac:dyDescent="0.25">
      <c r="M436" s="46"/>
      <c r="N436" s="46"/>
      <c r="AU436" s="46"/>
      <c r="AV436" s="46"/>
      <c r="AW436" s="46"/>
      <c r="AX436" s="46"/>
      <c r="AY436" s="46"/>
      <c r="BD436" s="46"/>
      <c r="BE436" s="46"/>
    </row>
    <row r="437" spans="13:57" x14ac:dyDescent="0.25">
      <c r="M437" s="46"/>
      <c r="N437" s="46"/>
      <c r="AU437" s="46"/>
      <c r="AV437" s="46"/>
      <c r="AW437" s="46"/>
      <c r="AX437" s="46"/>
      <c r="AY437" s="46"/>
      <c r="BD437" s="46"/>
      <c r="BE437" s="46"/>
    </row>
    <row r="438" spans="13:57" x14ac:dyDescent="0.25">
      <c r="M438" s="46"/>
      <c r="N438" s="46"/>
      <c r="AU438" s="46"/>
      <c r="AV438" s="46"/>
      <c r="AW438" s="46"/>
      <c r="AX438" s="46"/>
      <c r="AY438" s="46"/>
      <c r="BD438" s="46"/>
      <c r="BE438" s="46"/>
    </row>
    <row r="439" spans="13:57" x14ac:dyDescent="0.25">
      <c r="M439" s="46"/>
      <c r="N439" s="46"/>
      <c r="AU439" s="46"/>
      <c r="AV439" s="46"/>
      <c r="AW439" s="46"/>
      <c r="AX439" s="46"/>
      <c r="AY439" s="46"/>
      <c r="BD439" s="46"/>
      <c r="BE439" s="46"/>
    </row>
    <row r="440" spans="13:57" x14ac:dyDescent="0.25">
      <c r="M440" s="46"/>
      <c r="N440" s="46"/>
      <c r="AU440" s="46"/>
      <c r="AV440" s="46"/>
      <c r="AW440" s="46"/>
      <c r="AX440" s="46"/>
      <c r="AY440" s="46"/>
      <c r="BD440" s="46"/>
      <c r="BE440" s="46"/>
    </row>
    <row r="441" spans="13:57" x14ac:dyDescent="0.25">
      <c r="M441" s="46"/>
      <c r="N441" s="46"/>
      <c r="AU441" s="46"/>
      <c r="AV441" s="46"/>
      <c r="AW441" s="46"/>
      <c r="AX441" s="46"/>
      <c r="AY441" s="46"/>
      <c r="BD441" s="46"/>
      <c r="BE441" s="46"/>
    </row>
    <row r="442" spans="13:57" x14ac:dyDescent="0.25">
      <c r="M442" s="46"/>
      <c r="N442" s="46"/>
      <c r="AU442" s="46"/>
      <c r="AV442" s="46"/>
      <c r="AW442" s="46"/>
      <c r="AX442" s="46"/>
      <c r="AY442" s="46"/>
      <c r="BD442" s="46"/>
      <c r="BE442" s="46"/>
    </row>
    <row r="443" spans="13:57" x14ac:dyDescent="0.25">
      <c r="M443" s="46"/>
      <c r="N443" s="46"/>
      <c r="AU443" s="46"/>
      <c r="AV443" s="46"/>
      <c r="AW443" s="46"/>
      <c r="AX443" s="46"/>
      <c r="AY443" s="46"/>
      <c r="BD443" s="46"/>
      <c r="BE443" s="46"/>
    </row>
    <row r="444" spans="13:57" x14ac:dyDescent="0.25">
      <c r="M444" s="46"/>
      <c r="N444" s="46"/>
      <c r="AU444" s="46"/>
      <c r="AV444" s="46"/>
      <c r="AW444" s="46"/>
      <c r="AX444" s="46"/>
      <c r="AY444" s="46"/>
      <c r="BD444" s="46"/>
      <c r="BE444" s="46"/>
    </row>
    <row r="445" spans="13:57" x14ac:dyDescent="0.25">
      <c r="M445" s="46"/>
      <c r="N445" s="46"/>
      <c r="AU445" s="46"/>
      <c r="AV445" s="46"/>
      <c r="AW445" s="46"/>
      <c r="AX445" s="46"/>
      <c r="AY445" s="46"/>
      <c r="BD445" s="46"/>
      <c r="BE445" s="46"/>
    </row>
    <row r="446" spans="13:57" x14ac:dyDescent="0.25">
      <c r="M446" s="46"/>
      <c r="N446" s="46"/>
      <c r="AU446" s="46"/>
      <c r="AV446" s="46"/>
      <c r="AW446" s="46"/>
      <c r="AX446" s="46"/>
      <c r="AY446" s="46"/>
      <c r="BD446" s="46"/>
      <c r="BE446" s="46"/>
    </row>
    <row r="447" spans="13:57" x14ac:dyDescent="0.25">
      <c r="M447" s="46"/>
      <c r="N447" s="46"/>
      <c r="AU447" s="46"/>
      <c r="AV447" s="46"/>
      <c r="AW447" s="46"/>
      <c r="AX447" s="46"/>
      <c r="AY447" s="46"/>
      <c r="BD447" s="46"/>
      <c r="BE447" s="46"/>
    </row>
    <row r="448" spans="13:57" x14ac:dyDescent="0.25">
      <c r="M448" s="46"/>
      <c r="N448" s="46"/>
      <c r="AU448" s="46"/>
      <c r="AV448" s="46"/>
      <c r="AW448" s="46"/>
      <c r="AX448" s="46"/>
      <c r="AY448" s="46"/>
      <c r="BD448" s="46"/>
      <c r="BE448" s="46"/>
    </row>
    <row r="449" spans="13:57" x14ac:dyDescent="0.25">
      <c r="M449" s="46"/>
      <c r="N449" s="46"/>
      <c r="AU449" s="46"/>
      <c r="AV449" s="46"/>
      <c r="AW449" s="46"/>
      <c r="AX449" s="46"/>
      <c r="AY449" s="46"/>
      <c r="BD449" s="46"/>
      <c r="BE449" s="46"/>
    </row>
    <row r="450" spans="13:57" x14ac:dyDescent="0.25">
      <c r="M450" s="46"/>
      <c r="N450" s="46"/>
      <c r="AU450" s="46"/>
      <c r="AV450" s="46"/>
      <c r="AW450" s="46"/>
      <c r="AX450" s="46"/>
      <c r="AY450" s="46"/>
      <c r="BD450" s="46"/>
      <c r="BE450" s="46"/>
    </row>
    <row r="451" spans="13:57" x14ac:dyDescent="0.25">
      <c r="M451" s="46"/>
      <c r="N451" s="46"/>
      <c r="AU451" s="46"/>
      <c r="AV451" s="46"/>
      <c r="AW451" s="46"/>
      <c r="AX451" s="46"/>
      <c r="AY451" s="46"/>
      <c r="BD451" s="46"/>
      <c r="BE451" s="46"/>
    </row>
    <row r="452" spans="13:57" x14ac:dyDescent="0.25">
      <c r="M452" s="46"/>
      <c r="N452" s="46"/>
      <c r="AU452" s="46"/>
      <c r="AV452" s="46"/>
      <c r="AW452" s="46"/>
      <c r="AX452" s="46"/>
      <c r="AY452" s="46"/>
      <c r="BD452" s="46"/>
      <c r="BE452" s="46"/>
    </row>
    <row r="453" spans="13:57" x14ac:dyDescent="0.25">
      <c r="M453" s="46"/>
      <c r="N453" s="46"/>
      <c r="AU453" s="46"/>
      <c r="AV453" s="46"/>
      <c r="AW453" s="46"/>
      <c r="AX453" s="46"/>
      <c r="AY453" s="46"/>
      <c r="BD453" s="46"/>
      <c r="BE453" s="46"/>
    </row>
    <row r="454" spans="13:57" x14ac:dyDescent="0.25">
      <c r="M454" s="46"/>
      <c r="N454" s="46"/>
      <c r="AU454" s="46"/>
      <c r="AV454" s="46"/>
      <c r="AW454" s="46"/>
      <c r="AX454" s="46"/>
      <c r="AY454" s="46"/>
      <c r="BD454" s="46"/>
      <c r="BE454" s="46"/>
    </row>
    <row r="455" spans="13:57" x14ac:dyDescent="0.25">
      <c r="M455" s="46"/>
      <c r="N455" s="46"/>
      <c r="AU455" s="46"/>
      <c r="AV455" s="46"/>
      <c r="AW455" s="46"/>
      <c r="AX455" s="46"/>
      <c r="AY455" s="46"/>
      <c r="BD455" s="46"/>
      <c r="BE455" s="46"/>
    </row>
    <row r="456" spans="13:57" x14ac:dyDescent="0.25">
      <c r="M456" s="46"/>
      <c r="N456" s="46"/>
      <c r="AU456" s="46"/>
      <c r="AV456" s="46"/>
      <c r="AW456" s="46"/>
      <c r="AX456" s="46"/>
      <c r="AY456" s="46"/>
      <c r="BD456" s="46"/>
      <c r="BE456" s="46"/>
    </row>
    <row r="457" spans="13:57" x14ac:dyDescent="0.25">
      <c r="M457" s="46"/>
      <c r="N457" s="46"/>
      <c r="AU457" s="46"/>
      <c r="AV457" s="46"/>
      <c r="AW457" s="46"/>
      <c r="AX457" s="46"/>
      <c r="AY457" s="46"/>
      <c r="BD457" s="46"/>
      <c r="BE457" s="46"/>
    </row>
    <row r="458" spans="13:57" x14ac:dyDescent="0.25">
      <c r="M458" s="46"/>
      <c r="N458" s="46"/>
      <c r="AU458" s="46"/>
      <c r="AV458" s="46"/>
      <c r="AW458" s="46"/>
      <c r="AX458" s="46"/>
      <c r="AY458" s="46"/>
      <c r="BD458" s="46"/>
      <c r="BE458" s="46"/>
    </row>
    <row r="459" spans="13:57" x14ac:dyDescent="0.25">
      <c r="M459" s="46"/>
      <c r="N459" s="46"/>
      <c r="AU459" s="46"/>
      <c r="AV459" s="46"/>
      <c r="AW459" s="46"/>
      <c r="AX459" s="46"/>
      <c r="AY459" s="46"/>
      <c r="BD459" s="46"/>
      <c r="BE459" s="46"/>
    </row>
    <row r="460" spans="13:57" x14ac:dyDescent="0.25">
      <c r="M460" s="46"/>
      <c r="N460" s="46"/>
      <c r="AU460" s="46"/>
      <c r="AV460" s="46"/>
      <c r="AW460" s="46"/>
      <c r="AX460" s="46"/>
      <c r="AY460" s="46"/>
      <c r="BD460" s="46"/>
      <c r="BE460" s="46"/>
    </row>
    <row r="461" spans="13:57" x14ac:dyDescent="0.25">
      <c r="M461" s="46"/>
      <c r="N461" s="46"/>
      <c r="AU461" s="46"/>
      <c r="AV461" s="46"/>
      <c r="AW461" s="46"/>
      <c r="AX461" s="46"/>
      <c r="AY461" s="46"/>
      <c r="BD461" s="46"/>
      <c r="BE461" s="46"/>
    </row>
    <row r="462" spans="13:57" x14ac:dyDescent="0.25">
      <c r="M462" s="46"/>
      <c r="N462" s="46"/>
      <c r="AU462" s="46"/>
      <c r="AV462" s="46"/>
      <c r="AW462" s="46"/>
      <c r="AX462" s="46"/>
      <c r="AY462" s="46"/>
      <c r="BD462" s="46"/>
      <c r="BE462" s="46"/>
    </row>
    <row r="463" spans="13:57" x14ac:dyDescent="0.25">
      <c r="M463" s="46"/>
      <c r="N463" s="46"/>
      <c r="AU463" s="46"/>
      <c r="AV463" s="46"/>
      <c r="AW463" s="46"/>
      <c r="AX463" s="46"/>
      <c r="AY463" s="46"/>
      <c r="BD463" s="46"/>
      <c r="BE463" s="46"/>
    </row>
    <row r="464" spans="13:57" x14ac:dyDescent="0.25">
      <c r="M464" s="46"/>
      <c r="N464" s="46"/>
      <c r="AU464" s="46"/>
      <c r="AV464" s="46"/>
      <c r="AW464" s="46"/>
      <c r="AX464" s="46"/>
      <c r="AY464" s="46"/>
      <c r="BD464" s="46"/>
      <c r="BE464" s="46"/>
    </row>
    <row r="465" spans="13:57" x14ac:dyDescent="0.25">
      <c r="M465" s="46"/>
      <c r="N465" s="46"/>
      <c r="AU465" s="46"/>
      <c r="AV465" s="46"/>
      <c r="AW465" s="46"/>
      <c r="AX465" s="46"/>
      <c r="AY465" s="46"/>
      <c r="BD465" s="46"/>
      <c r="BE465" s="46"/>
    </row>
    <row r="466" spans="13:57" x14ac:dyDescent="0.25">
      <c r="M466" s="46"/>
      <c r="N466" s="46"/>
      <c r="AU466" s="46"/>
      <c r="AV466" s="46"/>
      <c r="AW466" s="46"/>
      <c r="AX466" s="46"/>
      <c r="AY466" s="46"/>
      <c r="BD466" s="46"/>
      <c r="BE466" s="46"/>
    </row>
    <row r="467" spans="13:57" x14ac:dyDescent="0.25">
      <c r="M467" s="46"/>
      <c r="N467" s="46"/>
      <c r="AU467" s="46"/>
      <c r="AV467" s="46"/>
      <c r="AW467" s="46"/>
      <c r="AX467" s="46"/>
      <c r="AY467" s="46"/>
      <c r="BD467" s="46"/>
      <c r="BE467" s="46"/>
    </row>
    <row r="468" spans="13:57" x14ac:dyDescent="0.25">
      <c r="M468" s="46"/>
      <c r="N468" s="46"/>
      <c r="AU468" s="46"/>
      <c r="AV468" s="46"/>
      <c r="AW468" s="46"/>
      <c r="AX468" s="46"/>
      <c r="AY468" s="46"/>
      <c r="BD468" s="46"/>
      <c r="BE468" s="46"/>
    </row>
    <row r="469" spans="13:57" x14ac:dyDescent="0.25">
      <c r="M469" s="46"/>
      <c r="N469" s="46"/>
      <c r="AU469" s="46"/>
      <c r="AV469" s="46"/>
      <c r="AW469" s="46"/>
      <c r="AX469" s="46"/>
      <c r="AY469" s="46"/>
      <c r="BD469" s="46"/>
      <c r="BE469" s="46"/>
    </row>
    <row r="470" spans="13:57" x14ac:dyDescent="0.25">
      <c r="M470" s="46"/>
      <c r="N470" s="46"/>
      <c r="AU470" s="46"/>
      <c r="AV470" s="46"/>
      <c r="AW470" s="46"/>
      <c r="AX470" s="46"/>
      <c r="AY470" s="46"/>
      <c r="BD470" s="46"/>
      <c r="BE470" s="46"/>
    </row>
    <row r="471" spans="13:57" x14ac:dyDescent="0.25">
      <c r="M471" s="46"/>
      <c r="N471" s="46"/>
      <c r="AU471" s="46"/>
      <c r="AV471" s="46"/>
      <c r="AW471" s="46"/>
      <c r="AX471" s="46"/>
      <c r="AY471" s="46"/>
      <c r="BD471" s="46"/>
      <c r="BE471" s="46"/>
    </row>
    <row r="472" spans="13:57" x14ac:dyDescent="0.25">
      <c r="M472" s="46"/>
      <c r="N472" s="46"/>
      <c r="AU472" s="46"/>
      <c r="AV472" s="46"/>
      <c r="AW472" s="46"/>
      <c r="AX472" s="46"/>
      <c r="AY472" s="46"/>
      <c r="BD472" s="46"/>
      <c r="BE472" s="46"/>
    </row>
    <row r="473" spans="13:57" x14ac:dyDescent="0.25">
      <c r="M473" s="46"/>
      <c r="N473" s="46"/>
      <c r="AU473" s="46"/>
      <c r="AV473" s="46"/>
      <c r="AW473" s="46"/>
      <c r="AX473" s="46"/>
      <c r="AY473" s="46"/>
      <c r="BD473" s="46"/>
      <c r="BE473" s="46"/>
    </row>
    <row r="474" spans="13:57" x14ac:dyDescent="0.25">
      <c r="M474" s="46"/>
      <c r="N474" s="46"/>
      <c r="AU474" s="46"/>
      <c r="AV474" s="46"/>
      <c r="AW474" s="46"/>
      <c r="AX474" s="46"/>
      <c r="AY474" s="46"/>
      <c r="BD474" s="46"/>
      <c r="BE474" s="46"/>
    </row>
    <row r="475" spans="13:57" x14ac:dyDescent="0.25">
      <c r="M475" s="46"/>
      <c r="N475" s="46"/>
      <c r="AU475" s="46"/>
      <c r="AV475" s="46"/>
      <c r="AW475" s="46"/>
      <c r="AX475" s="46"/>
      <c r="AY475" s="46"/>
      <c r="BD475" s="46"/>
      <c r="BE475" s="46"/>
    </row>
    <row r="476" spans="13:57" x14ac:dyDescent="0.25">
      <c r="M476" s="46"/>
      <c r="N476" s="46"/>
      <c r="AU476" s="46"/>
      <c r="AV476" s="46"/>
      <c r="AW476" s="46"/>
      <c r="AX476" s="46"/>
      <c r="AY476" s="46"/>
      <c r="BD476" s="46"/>
      <c r="BE476" s="46"/>
    </row>
    <row r="477" spans="13:57" x14ac:dyDescent="0.25">
      <c r="M477" s="46"/>
      <c r="N477" s="46"/>
      <c r="AU477" s="46"/>
      <c r="AV477" s="46"/>
      <c r="AW477" s="46"/>
      <c r="AX477" s="46"/>
      <c r="AY477" s="46"/>
      <c r="BD477" s="46"/>
      <c r="BE477" s="46"/>
    </row>
    <row r="478" spans="13:57" x14ac:dyDescent="0.25">
      <c r="M478" s="46"/>
      <c r="N478" s="46"/>
      <c r="AU478" s="46"/>
      <c r="AV478" s="46"/>
      <c r="AW478" s="46"/>
      <c r="AX478" s="46"/>
      <c r="AY478" s="46"/>
      <c r="BD478" s="46"/>
      <c r="BE478" s="46"/>
    </row>
    <row r="479" spans="13:57" x14ac:dyDescent="0.25">
      <c r="M479" s="46"/>
      <c r="N479" s="46"/>
      <c r="AU479" s="46"/>
      <c r="AV479" s="46"/>
      <c r="AW479" s="46"/>
      <c r="AX479" s="46"/>
      <c r="AY479" s="46"/>
      <c r="BD479" s="46"/>
      <c r="BE479" s="46"/>
    </row>
    <row r="480" spans="13:57" x14ac:dyDescent="0.25">
      <c r="M480" s="46"/>
      <c r="N480" s="46"/>
      <c r="AU480" s="46"/>
      <c r="AV480" s="46"/>
      <c r="AW480" s="46"/>
      <c r="AX480" s="46"/>
      <c r="AY480" s="46"/>
      <c r="BD480" s="46"/>
      <c r="BE480" s="46"/>
    </row>
    <row r="481" spans="13:57" x14ac:dyDescent="0.25">
      <c r="M481" s="46"/>
      <c r="N481" s="46"/>
      <c r="AU481" s="46"/>
      <c r="AV481" s="46"/>
      <c r="AW481" s="46"/>
      <c r="AX481" s="46"/>
      <c r="AY481" s="46"/>
      <c r="BD481" s="46"/>
      <c r="BE481" s="46"/>
    </row>
    <row r="482" spans="13:57" x14ac:dyDescent="0.25">
      <c r="M482" s="46"/>
      <c r="N482" s="46"/>
      <c r="AU482" s="46"/>
      <c r="AV482" s="46"/>
      <c r="AW482" s="46"/>
      <c r="AX482" s="46"/>
      <c r="AY482" s="46"/>
      <c r="BD482" s="46"/>
      <c r="BE482" s="46"/>
    </row>
    <row r="483" spans="13:57" x14ac:dyDescent="0.25">
      <c r="M483" s="46"/>
      <c r="N483" s="46"/>
      <c r="AU483" s="46"/>
      <c r="AV483" s="46"/>
      <c r="AW483" s="46"/>
      <c r="AX483" s="46"/>
      <c r="AY483" s="46"/>
      <c r="BD483" s="46"/>
      <c r="BE483" s="46"/>
    </row>
    <row r="484" spans="13:57" x14ac:dyDescent="0.25">
      <c r="M484" s="46"/>
      <c r="N484" s="46"/>
      <c r="AU484" s="46"/>
      <c r="AV484" s="46"/>
      <c r="AW484" s="46"/>
      <c r="AX484" s="46"/>
      <c r="AY484" s="46"/>
      <c r="BD484" s="46"/>
      <c r="BE484" s="46"/>
    </row>
    <row r="485" spans="13:57" x14ac:dyDescent="0.25">
      <c r="M485" s="46"/>
      <c r="N485" s="46"/>
      <c r="AU485" s="46"/>
      <c r="AV485" s="46"/>
      <c r="AW485" s="46"/>
      <c r="AX485" s="46"/>
      <c r="AY485" s="46"/>
      <c r="BD485" s="46"/>
      <c r="BE485" s="46"/>
    </row>
    <row r="486" spans="13:57" x14ac:dyDescent="0.25">
      <c r="M486" s="46"/>
      <c r="N486" s="46"/>
      <c r="AU486" s="46"/>
      <c r="AV486" s="46"/>
      <c r="AW486" s="46"/>
      <c r="AX486" s="46"/>
      <c r="AY486" s="46"/>
      <c r="BD486" s="46"/>
      <c r="BE486" s="46"/>
    </row>
    <row r="487" spans="13:57" x14ac:dyDescent="0.25">
      <c r="M487" s="46"/>
      <c r="N487" s="46"/>
      <c r="AU487" s="46"/>
      <c r="AV487" s="46"/>
      <c r="AW487" s="46"/>
      <c r="AX487" s="46"/>
      <c r="AY487" s="46"/>
      <c r="BD487" s="46"/>
      <c r="BE487" s="46"/>
    </row>
    <row r="488" spans="13:57" x14ac:dyDescent="0.25">
      <c r="M488" s="46"/>
      <c r="N488" s="46"/>
      <c r="AU488" s="46"/>
      <c r="AV488" s="46"/>
      <c r="AW488" s="46"/>
      <c r="AX488" s="46"/>
      <c r="AY488" s="46"/>
      <c r="BD488" s="46"/>
      <c r="BE488" s="46"/>
    </row>
    <row r="489" spans="13:57" x14ac:dyDescent="0.25">
      <c r="M489" s="46"/>
      <c r="N489" s="46"/>
      <c r="AU489" s="46"/>
      <c r="AV489" s="46"/>
      <c r="AW489" s="46"/>
      <c r="AX489" s="46"/>
      <c r="AY489" s="46"/>
      <c r="BD489" s="46"/>
      <c r="BE489" s="46"/>
    </row>
    <row r="490" spans="13:57" x14ac:dyDescent="0.25">
      <c r="M490" s="46"/>
      <c r="N490" s="46"/>
      <c r="AU490" s="46"/>
      <c r="AV490" s="46"/>
      <c r="AW490" s="46"/>
      <c r="AX490" s="46"/>
      <c r="AY490" s="46"/>
      <c r="BD490" s="46"/>
      <c r="BE490" s="46"/>
    </row>
    <row r="491" spans="13:57" x14ac:dyDescent="0.25">
      <c r="M491" s="46"/>
      <c r="N491" s="46"/>
      <c r="AU491" s="46"/>
      <c r="AV491" s="46"/>
      <c r="AW491" s="46"/>
      <c r="AX491" s="46"/>
      <c r="AY491" s="46"/>
      <c r="BD491" s="46"/>
      <c r="BE491" s="46"/>
    </row>
    <row r="492" spans="13:57" x14ac:dyDescent="0.25">
      <c r="M492" s="46"/>
      <c r="N492" s="46"/>
      <c r="AU492" s="46"/>
      <c r="AV492" s="46"/>
      <c r="AW492" s="46"/>
      <c r="AX492" s="46"/>
      <c r="AY492" s="46"/>
      <c r="BD492" s="46"/>
      <c r="BE492" s="46"/>
    </row>
    <row r="493" spans="13:57" x14ac:dyDescent="0.25">
      <c r="M493" s="46"/>
      <c r="N493" s="46"/>
      <c r="AU493" s="46"/>
      <c r="AV493" s="46"/>
      <c r="AW493" s="46"/>
      <c r="AX493" s="46"/>
      <c r="AY493" s="46"/>
      <c r="BD493" s="46"/>
      <c r="BE493" s="46"/>
    </row>
    <row r="494" spans="13:57" x14ac:dyDescent="0.25">
      <c r="M494" s="46"/>
      <c r="N494" s="46"/>
      <c r="AU494" s="46"/>
      <c r="AV494" s="46"/>
      <c r="AW494" s="46"/>
      <c r="AX494" s="46"/>
      <c r="AY494" s="46"/>
      <c r="BD494" s="46"/>
      <c r="BE494" s="46"/>
    </row>
    <row r="495" spans="13:57" x14ac:dyDescent="0.25">
      <c r="M495" s="46"/>
      <c r="N495" s="46"/>
      <c r="AU495" s="46"/>
      <c r="AV495" s="46"/>
      <c r="AW495" s="46"/>
      <c r="AX495" s="46"/>
      <c r="AY495" s="46"/>
      <c r="BD495" s="46"/>
      <c r="BE495" s="46"/>
    </row>
    <row r="496" spans="13:57" x14ac:dyDescent="0.25">
      <c r="M496" s="46"/>
      <c r="N496" s="46"/>
      <c r="AU496" s="46"/>
      <c r="AV496" s="46"/>
      <c r="AW496" s="46"/>
      <c r="AX496" s="46"/>
      <c r="AY496" s="46"/>
      <c r="BD496" s="46"/>
      <c r="BE496" s="46"/>
    </row>
    <row r="497" spans="13:57" x14ac:dyDescent="0.25">
      <c r="M497" s="46"/>
      <c r="N497" s="46"/>
      <c r="AU497" s="46"/>
      <c r="AV497" s="46"/>
      <c r="AW497" s="46"/>
      <c r="AX497" s="46"/>
      <c r="AY497" s="46"/>
      <c r="BD497" s="46"/>
      <c r="BE497" s="46"/>
    </row>
    <row r="498" spans="13:57" x14ac:dyDescent="0.25">
      <c r="M498" s="46"/>
      <c r="N498" s="46"/>
      <c r="AU498" s="46"/>
      <c r="AV498" s="46"/>
      <c r="AW498" s="46"/>
      <c r="AX498" s="46"/>
      <c r="AY498" s="46"/>
      <c r="BD498" s="46"/>
      <c r="BE498" s="46"/>
    </row>
    <row r="499" spans="13:57" x14ac:dyDescent="0.25">
      <c r="M499" s="46"/>
      <c r="N499" s="46"/>
      <c r="AU499" s="46"/>
      <c r="AV499" s="46"/>
      <c r="AW499" s="46"/>
      <c r="AX499" s="46"/>
      <c r="AY499" s="46"/>
      <c r="BD499" s="46"/>
      <c r="BE499" s="46"/>
    </row>
    <row r="500" spans="13:57" x14ac:dyDescent="0.25">
      <c r="M500" s="46"/>
      <c r="N500" s="46"/>
      <c r="AU500" s="46"/>
      <c r="AV500" s="46"/>
      <c r="AW500" s="46"/>
      <c r="AX500" s="46"/>
      <c r="AY500" s="46"/>
      <c r="BD500" s="46"/>
      <c r="BE500" s="46"/>
    </row>
    <row r="501" spans="13:57" x14ac:dyDescent="0.25">
      <c r="M501" s="46"/>
      <c r="N501" s="46"/>
      <c r="AU501" s="46"/>
      <c r="AV501" s="46"/>
      <c r="AW501" s="46"/>
      <c r="AX501" s="46"/>
      <c r="AY501" s="46"/>
      <c r="BD501" s="46"/>
      <c r="BE501" s="46"/>
    </row>
    <row r="502" spans="13:57" x14ac:dyDescent="0.25">
      <c r="M502" s="46"/>
      <c r="N502" s="46"/>
      <c r="AU502" s="46"/>
      <c r="AV502" s="46"/>
      <c r="AW502" s="46"/>
      <c r="AX502" s="46"/>
      <c r="AY502" s="46"/>
      <c r="BD502" s="46"/>
      <c r="BE502" s="46"/>
    </row>
    <row r="503" spans="13:57" x14ac:dyDescent="0.25">
      <c r="M503" s="46"/>
      <c r="N503" s="46"/>
      <c r="AU503" s="46"/>
      <c r="AV503" s="46"/>
      <c r="AW503" s="46"/>
      <c r="AX503" s="46"/>
      <c r="AY503" s="46"/>
      <c r="BD503" s="46"/>
      <c r="BE503" s="46"/>
    </row>
    <row r="504" spans="13:57" x14ac:dyDescent="0.25">
      <c r="M504" s="46"/>
      <c r="N504" s="46"/>
      <c r="AU504" s="46"/>
      <c r="AV504" s="46"/>
      <c r="AW504" s="46"/>
      <c r="AX504" s="46"/>
      <c r="AY504" s="46"/>
      <c r="BD504" s="46"/>
      <c r="BE504" s="46"/>
    </row>
    <row r="505" spans="13:57" x14ac:dyDescent="0.25">
      <c r="M505" s="46"/>
      <c r="N505" s="46"/>
      <c r="AU505" s="46"/>
      <c r="AV505" s="46"/>
      <c r="AW505" s="46"/>
      <c r="AX505" s="46"/>
      <c r="AY505" s="46"/>
      <c r="BD505" s="46"/>
      <c r="BE505" s="46"/>
    </row>
    <row r="506" spans="13:57" x14ac:dyDescent="0.25">
      <c r="M506" s="46"/>
      <c r="N506" s="46"/>
      <c r="AU506" s="46"/>
      <c r="AV506" s="46"/>
      <c r="AW506" s="46"/>
      <c r="AX506" s="46"/>
      <c r="AY506" s="46"/>
      <c r="BD506" s="46"/>
      <c r="BE506" s="46"/>
    </row>
    <row r="507" spans="13:57" x14ac:dyDescent="0.25">
      <c r="M507" s="46"/>
      <c r="N507" s="46"/>
      <c r="AU507" s="46"/>
      <c r="AV507" s="46"/>
      <c r="AW507" s="46"/>
      <c r="AX507" s="46"/>
      <c r="AY507" s="46"/>
      <c r="BD507" s="46"/>
      <c r="BE507" s="46"/>
    </row>
    <row r="508" spans="13:57" x14ac:dyDescent="0.25">
      <c r="M508" s="46"/>
      <c r="N508" s="46"/>
      <c r="AU508" s="46"/>
      <c r="AV508" s="46"/>
      <c r="AW508" s="46"/>
      <c r="AX508" s="46"/>
      <c r="AY508" s="46"/>
      <c r="BD508" s="46"/>
      <c r="BE508" s="46"/>
    </row>
    <row r="509" spans="13:57" x14ac:dyDescent="0.25">
      <c r="M509" s="46"/>
      <c r="N509" s="46"/>
      <c r="AU509" s="46"/>
      <c r="AV509" s="46"/>
      <c r="AW509" s="46"/>
      <c r="AX509" s="46"/>
      <c r="AY509" s="46"/>
      <c r="BD509" s="46"/>
      <c r="BE509" s="46"/>
    </row>
    <row r="510" spans="13:57" x14ac:dyDescent="0.25">
      <c r="M510" s="46"/>
      <c r="N510" s="46"/>
      <c r="AU510" s="46"/>
      <c r="AV510" s="46"/>
      <c r="AW510" s="46"/>
      <c r="AX510" s="46"/>
      <c r="AY510" s="46"/>
      <c r="BD510" s="46"/>
      <c r="BE510" s="46"/>
    </row>
    <row r="511" spans="13:57" x14ac:dyDescent="0.25">
      <c r="M511" s="46"/>
      <c r="N511" s="46"/>
      <c r="AU511" s="46"/>
      <c r="AV511" s="46"/>
      <c r="AW511" s="46"/>
      <c r="AX511" s="46"/>
      <c r="AY511" s="46"/>
      <c r="BD511" s="46"/>
      <c r="BE511" s="46"/>
    </row>
    <row r="512" spans="13:57" x14ac:dyDescent="0.25">
      <c r="M512" s="46"/>
      <c r="N512" s="46"/>
      <c r="AU512" s="46"/>
      <c r="AV512" s="46"/>
      <c r="AW512" s="46"/>
      <c r="AX512" s="46"/>
      <c r="AY512" s="46"/>
      <c r="BD512" s="46"/>
      <c r="BE512" s="46"/>
    </row>
    <row r="513" spans="13:57" x14ac:dyDescent="0.25">
      <c r="M513" s="46"/>
      <c r="N513" s="46"/>
      <c r="AU513" s="46"/>
      <c r="AV513" s="46"/>
      <c r="AW513" s="46"/>
      <c r="AX513" s="46"/>
      <c r="AY513" s="46"/>
      <c r="BD513" s="46"/>
      <c r="BE513" s="46"/>
    </row>
    <row r="514" spans="13:57" x14ac:dyDescent="0.25">
      <c r="M514" s="46"/>
      <c r="N514" s="46"/>
      <c r="AU514" s="46"/>
      <c r="AV514" s="46"/>
      <c r="AW514" s="46"/>
      <c r="AX514" s="46"/>
      <c r="AY514" s="46"/>
      <c r="BD514" s="46"/>
      <c r="BE514" s="46"/>
    </row>
    <row r="515" spans="13:57" x14ac:dyDescent="0.25">
      <c r="M515" s="46"/>
      <c r="N515" s="46"/>
      <c r="AU515" s="46"/>
      <c r="AV515" s="46"/>
      <c r="AW515" s="46"/>
      <c r="AX515" s="46"/>
      <c r="AY515" s="46"/>
      <c r="BD515" s="46"/>
      <c r="BE515" s="46"/>
    </row>
    <row r="516" spans="13:57" x14ac:dyDescent="0.25">
      <c r="M516" s="46"/>
      <c r="N516" s="46"/>
      <c r="AU516" s="46"/>
      <c r="AV516" s="46"/>
      <c r="AW516" s="46"/>
      <c r="AX516" s="46"/>
      <c r="AY516" s="46"/>
      <c r="BD516" s="46"/>
      <c r="BE516" s="46"/>
    </row>
    <row r="517" spans="13:57" x14ac:dyDescent="0.25">
      <c r="M517" s="46"/>
      <c r="N517" s="46"/>
      <c r="AU517" s="46"/>
      <c r="AV517" s="46"/>
      <c r="AW517" s="46"/>
      <c r="AX517" s="46"/>
      <c r="AY517" s="46"/>
      <c r="BD517" s="46"/>
      <c r="BE517" s="46"/>
    </row>
    <row r="518" spans="13:57" x14ac:dyDescent="0.25">
      <c r="M518" s="46"/>
      <c r="N518" s="46"/>
      <c r="AU518" s="46"/>
      <c r="AV518" s="46"/>
      <c r="AW518" s="46"/>
      <c r="AX518" s="46"/>
      <c r="AY518" s="46"/>
      <c r="BD518" s="46"/>
      <c r="BE518" s="46"/>
    </row>
    <row r="519" spans="13:57" x14ac:dyDescent="0.25">
      <c r="M519" s="46"/>
      <c r="N519" s="46"/>
      <c r="AU519" s="46"/>
      <c r="AV519" s="46"/>
      <c r="AW519" s="46"/>
      <c r="AX519" s="46"/>
      <c r="AY519" s="46"/>
      <c r="BD519" s="46"/>
      <c r="BE519" s="46"/>
    </row>
    <row r="520" spans="13:57" x14ac:dyDescent="0.25">
      <c r="M520" s="46"/>
      <c r="N520" s="46"/>
      <c r="AU520" s="46"/>
      <c r="AV520" s="46"/>
      <c r="AW520" s="46"/>
      <c r="AX520" s="46"/>
      <c r="AY520" s="46"/>
      <c r="BD520" s="46"/>
      <c r="BE520" s="46"/>
    </row>
    <row r="521" spans="13:57" x14ac:dyDescent="0.25">
      <c r="M521" s="46"/>
      <c r="N521" s="46"/>
      <c r="AU521" s="46"/>
      <c r="AV521" s="46"/>
      <c r="AW521" s="46"/>
      <c r="AX521" s="46"/>
      <c r="AY521" s="46"/>
      <c r="BD521" s="46"/>
      <c r="BE521" s="46"/>
    </row>
    <row r="522" spans="13:57" x14ac:dyDescent="0.25">
      <c r="M522" s="46"/>
      <c r="N522" s="46"/>
      <c r="AU522" s="46"/>
      <c r="AV522" s="46"/>
      <c r="AW522" s="46"/>
      <c r="AX522" s="46"/>
      <c r="AY522" s="46"/>
      <c r="BD522" s="46"/>
      <c r="BE522" s="46"/>
    </row>
    <row r="523" spans="13:57" x14ac:dyDescent="0.25">
      <c r="M523" s="46"/>
      <c r="N523" s="46"/>
      <c r="AU523" s="46"/>
      <c r="AV523" s="46"/>
      <c r="AW523" s="46"/>
      <c r="AX523" s="46"/>
      <c r="AY523" s="46"/>
      <c r="BD523" s="46"/>
      <c r="BE523" s="46"/>
    </row>
    <row r="524" spans="13:57" x14ac:dyDescent="0.25">
      <c r="M524" s="46"/>
      <c r="N524" s="46"/>
      <c r="AU524" s="46"/>
      <c r="AV524" s="46"/>
      <c r="AW524" s="46"/>
      <c r="AX524" s="46"/>
      <c r="AY524" s="46"/>
      <c r="BD524" s="46"/>
      <c r="BE524" s="46"/>
    </row>
    <row r="525" spans="13:57" x14ac:dyDescent="0.25">
      <c r="M525" s="46"/>
      <c r="N525" s="46"/>
      <c r="AU525" s="46"/>
      <c r="AV525" s="46"/>
      <c r="AW525" s="46"/>
      <c r="AX525" s="46"/>
      <c r="AY525" s="46"/>
      <c r="BD525" s="46"/>
      <c r="BE525" s="46"/>
    </row>
    <row r="526" spans="13:57" x14ac:dyDescent="0.25">
      <c r="M526" s="46"/>
      <c r="N526" s="46"/>
      <c r="AU526" s="46"/>
      <c r="AV526" s="46"/>
      <c r="AW526" s="46"/>
      <c r="AX526" s="46"/>
      <c r="AY526" s="46"/>
      <c r="BD526" s="46"/>
      <c r="BE526" s="46"/>
    </row>
    <row r="527" spans="13:57" x14ac:dyDescent="0.25">
      <c r="M527" s="46"/>
      <c r="N527" s="46"/>
      <c r="AU527" s="46"/>
      <c r="AV527" s="46"/>
      <c r="AW527" s="46"/>
      <c r="AX527" s="46"/>
      <c r="AY527" s="46"/>
      <c r="BD527" s="46"/>
      <c r="BE527" s="46"/>
    </row>
    <row r="528" spans="13:57" x14ac:dyDescent="0.25">
      <c r="M528" s="46"/>
      <c r="N528" s="46"/>
      <c r="AU528" s="46"/>
      <c r="AV528" s="46"/>
      <c r="AW528" s="46"/>
      <c r="AX528" s="46"/>
      <c r="AY528" s="46"/>
      <c r="BD528" s="46"/>
      <c r="BE528" s="46"/>
    </row>
    <row r="529" spans="13:57" x14ac:dyDescent="0.25">
      <c r="M529" s="46"/>
      <c r="N529" s="46"/>
      <c r="AU529" s="46"/>
      <c r="AV529" s="46"/>
      <c r="AW529" s="46"/>
      <c r="AX529" s="46"/>
      <c r="AY529" s="46"/>
      <c r="BD529" s="46"/>
      <c r="BE529" s="46"/>
    </row>
    <row r="530" spans="13:57" x14ac:dyDescent="0.25">
      <c r="M530" s="46"/>
      <c r="N530" s="46"/>
      <c r="AU530" s="46"/>
      <c r="AV530" s="46"/>
      <c r="AW530" s="46"/>
      <c r="AX530" s="46"/>
      <c r="AY530" s="46"/>
      <c r="BD530" s="46"/>
      <c r="BE530" s="46"/>
    </row>
    <row r="531" spans="13:57" x14ac:dyDescent="0.25">
      <c r="M531" s="46"/>
      <c r="N531" s="46"/>
      <c r="AU531" s="46"/>
      <c r="AV531" s="46"/>
      <c r="AW531" s="46"/>
      <c r="AX531" s="46"/>
      <c r="AY531" s="46"/>
      <c r="BD531" s="46"/>
      <c r="BE531" s="46"/>
    </row>
    <row r="532" spans="13:57" x14ac:dyDescent="0.25">
      <c r="M532" s="46"/>
      <c r="N532" s="46"/>
      <c r="AU532" s="46"/>
      <c r="AV532" s="46"/>
      <c r="AW532" s="46"/>
      <c r="AX532" s="46"/>
      <c r="AY532" s="46"/>
      <c r="BD532" s="46"/>
      <c r="BE532" s="46"/>
    </row>
    <row r="533" spans="13:57" x14ac:dyDescent="0.25">
      <c r="M533" s="46"/>
      <c r="N533" s="46"/>
      <c r="AU533" s="46"/>
      <c r="AV533" s="46"/>
      <c r="AW533" s="46"/>
      <c r="AX533" s="46"/>
      <c r="AY533" s="46"/>
      <c r="BD533" s="46"/>
      <c r="BE533" s="46"/>
    </row>
    <row r="534" spans="13:57" x14ac:dyDescent="0.25">
      <c r="M534" s="46"/>
      <c r="N534" s="46"/>
      <c r="AU534" s="46"/>
      <c r="AV534" s="46"/>
      <c r="AW534" s="46"/>
      <c r="AX534" s="46"/>
      <c r="AY534" s="46"/>
      <c r="BD534" s="46"/>
      <c r="BE534" s="46"/>
    </row>
    <row r="535" spans="13:57" x14ac:dyDescent="0.25">
      <c r="M535" s="46"/>
      <c r="N535" s="46"/>
      <c r="AU535" s="46"/>
      <c r="AV535" s="46"/>
      <c r="AW535" s="46"/>
      <c r="AX535" s="46"/>
      <c r="AY535" s="46"/>
      <c r="BD535" s="46"/>
      <c r="BE535" s="46"/>
    </row>
    <row r="536" spans="13:57" x14ac:dyDescent="0.25">
      <c r="M536" s="46"/>
      <c r="N536" s="46"/>
      <c r="AU536" s="46"/>
      <c r="AV536" s="46"/>
      <c r="AW536" s="46"/>
      <c r="AX536" s="46"/>
      <c r="AY536" s="46"/>
      <c r="BD536" s="46"/>
      <c r="BE536" s="46"/>
    </row>
    <row r="537" spans="13:57" x14ac:dyDescent="0.25">
      <c r="M537" s="46"/>
      <c r="N537" s="46"/>
      <c r="AU537" s="46"/>
      <c r="AV537" s="46"/>
      <c r="AW537" s="46"/>
      <c r="AX537" s="46"/>
      <c r="AY537" s="46"/>
      <c r="BD537" s="46"/>
      <c r="BE537" s="46"/>
    </row>
    <row r="538" spans="13:57" x14ac:dyDescent="0.25">
      <c r="M538" s="46"/>
      <c r="N538" s="46"/>
      <c r="AU538" s="46"/>
      <c r="AV538" s="46"/>
      <c r="AW538" s="46"/>
      <c r="AX538" s="46"/>
      <c r="AY538" s="46"/>
      <c r="BD538" s="46"/>
      <c r="BE538" s="46"/>
    </row>
    <row r="539" spans="13:57" x14ac:dyDescent="0.25">
      <c r="M539" s="46"/>
      <c r="N539" s="46"/>
      <c r="AU539" s="46"/>
      <c r="AV539" s="46"/>
      <c r="AW539" s="46"/>
      <c r="AX539" s="46"/>
      <c r="AY539" s="46"/>
      <c r="BD539" s="46"/>
      <c r="BE539" s="46"/>
    </row>
    <row r="540" spans="13:57" x14ac:dyDescent="0.25">
      <c r="M540" s="46"/>
      <c r="N540" s="46"/>
      <c r="AU540" s="46"/>
      <c r="AV540" s="46"/>
      <c r="AW540" s="46"/>
      <c r="AX540" s="46"/>
      <c r="AY540" s="46"/>
      <c r="BD540" s="46"/>
      <c r="BE540" s="46"/>
    </row>
    <row r="541" spans="13:57" x14ac:dyDescent="0.25">
      <c r="M541" s="46"/>
      <c r="N541" s="46"/>
      <c r="AU541" s="46"/>
      <c r="AV541" s="46"/>
      <c r="AW541" s="46"/>
      <c r="AX541" s="46"/>
      <c r="AY541" s="46"/>
      <c r="BD541" s="46"/>
      <c r="BE541" s="46"/>
    </row>
    <row r="542" spans="13:57" x14ac:dyDescent="0.25">
      <c r="M542" s="46"/>
      <c r="N542" s="46"/>
      <c r="AU542" s="46"/>
      <c r="AV542" s="46"/>
      <c r="AW542" s="46"/>
      <c r="AX542" s="46"/>
      <c r="AY542" s="46"/>
      <c r="BD542" s="46"/>
      <c r="BE542" s="46"/>
    </row>
    <row r="543" spans="13:57" x14ac:dyDescent="0.25">
      <c r="M543" s="46"/>
      <c r="N543" s="46"/>
      <c r="AU543" s="46"/>
      <c r="AV543" s="46"/>
      <c r="AW543" s="46"/>
      <c r="AX543" s="46"/>
      <c r="AY543" s="46"/>
      <c r="BD543" s="46"/>
      <c r="BE543" s="46"/>
    </row>
    <row r="544" spans="13:57" x14ac:dyDescent="0.25">
      <c r="M544" s="46"/>
      <c r="N544" s="46"/>
      <c r="AU544" s="46"/>
      <c r="AV544" s="46"/>
      <c r="AW544" s="46"/>
      <c r="AX544" s="46"/>
      <c r="AY544" s="46"/>
      <c r="BD544" s="46"/>
      <c r="BE544" s="46"/>
    </row>
    <row r="545" spans="13:57" x14ac:dyDescent="0.25">
      <c r="M545" s="46"/>
      <c r="N545" s="46"/>
      <c r="AU545" s="46"/>
      <c r="AV545" s="46"/>
      <c r="AW545" s="46"/>
      <c r="AX545" s="46"/>
      <c r="AY545" s="46"/>
      <c r="BD545" s="46"/>
      <c r="BE545" s="46"/>
    </row>
    <row r="546" spans="13:57" x14ac:dyDescent="0.25">
      <c r="M546" s="46"/>
      <c r="N546" s="46"/>
      <c r="AU546" s="46"/>
      <c r="AV546" s="46"/>
      <c r="AW546" s="46"/>
      <c r="AX546" s="46"/>
      <c r="AY546" s="46"/>
      <c r="BD546" s="46"/>
      <c r="BE546" s="46"/>
    </row>
    <row r="547" spans="13:57" x14ac:dyDescent="0.25">
      <c r="M547" s="46"/>
      <c r="N547" s="46"/>
      <c r="AU547" s="46"/>
      <c r="AV547" s="46"/>
      <c r="AW547" s="46"/>
      <c r="AX547" s="46"/>
      <c r="AY547" s="46"/>
      <c r="BD547" s="46"/>
      <c r="BE547" s="46"/>
    </row>
    <row r="548" spans="13:57" x14ac:dyDescent="0.25">
      <c r="M548" s="46"/>
      <c r="N548" s="46"/>
      <c r="AU548" s="46"/>
      <c r="AV548" s="46"/>
      <c r="AW548" s="46"/>
      <c r="AX548" s="46"/>
      <c r="AY548" s="46"/>
      <c r="BD548" s="46"/>
      <c r="BE548" s="46"/>
    </row>
    <row r="549" spans="13:57" x14ac:dyDescent="0.25">
      <c r="M549" s="46"/>
      <c r="N549" s="46"/>
      <c r="AU549" s="46"/>
      <c r="AV549" s="46"/>
      <c r="AW549" s="46"/>
      <c r="AX549" s="46"/>
      <c r="AY549" s="46"/>
      <c r="BD549" s="46"/>
      <c r="BE549" s="46"/>
    </row>
    <row r="550" spans="13:57" x14ac:dyDescent="0.25">
      <c r="M550" s="46"/>
      <c r="N550" s="46"/>
      <c r="AU550" s="46"/>
      <c r="AV550" s="46"/>
      <c r="AW550" s="46"/>
      <c r="AX550" s="46"/>
      <c r="AY550" s="46"/>
      <c r="BD550" s="46"/>
      <c r="BE550" s="46"/>
    </row>
    <row r="551" spans="13:57" x14ac:dyDescent="0.25">
      <c r="M551" s="46"/>
      <c r="N551" s="46"/>
      <c r="AU551" s="46"/>
      <c r="AV551" s="46"/>
      <c r="AW551" s="46"/>
      <c r="AX551" s="46"/>
      <c r="AY551" s="46"/>
      <c r="BD551" s="46"/>
      <c r="BE551" s="46"/>
    </row>
    <row r="552" spans="13:57" x14ac:dyDescent="0.25">
      <c r="M552" s="46"/>
      <c r="N552" s="46"/>
      <c r="AU552" s="46"/>
      <c r="AV552" s="46"/>
      <c r="AW552" s="46"/>
      <c r="AX552" s="46"/>
      <c r="AY552" s="46"/>
      <c r="BD552" s="46"/>
      <c r="BE552" s="46"/>
    </row>
    <row r="553" spans="13:57" x14ac:dyDescent="0.25">
      <c r="M553" s="46"/>
      <c r="N553" s="46"/>
      <c r="AU553" s="46"/>
      <c r="AV553" s="46"/>
      <c r="AW553" s="46"/>
      <c r="AX553" s="46"/>
      <c r="AY553" s="46"/>
      <c r="BD553" s="46"/>
      <c r="BE553" s="46"/>
    </row>
    <row r="554" spans="13:57" x14ac:dyDescent="0.25">
      <c r="M554" s="46"/>
      <c r="N554" s="46"/>
      <c r="AU554" s="46"/>
      <c r="AV554" s="46"/>
      <c r="AW554" s="46"/>
      <c r="AX554" s="46"/>
      <c r="AY554" s="46"/>
      <c r="BD554" s="46"/>
      <c r="BE554" s="46"/>
    </row>
    <row r="555" spans="13:57" x14ac:dyDescent="0.25">
      <c r="M555" s="46"/>
      <c r="N555" s="46"/>
      <c r="AU555" s="46"/>
      <c r="AV555" s="46"/>
      <c r="AW555" s="46"/>
      <c r="AX555" s="46"/>
      <c r="AY555" s="46"/>
      <c r="BD555" s="46"/>
      <c r="BE555" s="46"/>
    </row>
    <row r="556" spans="13:57" x14ac:dyDescent="0.25">
      <c r="M556" s="46"/>
      <c r="N556" s="46"/>
      <c r="AU556" s="46"/>
      <c r="AV556" s="46"/>
      <c r="AW556" s="46"/>
      <c r="AX556" s="46"/>
      <c r="AY556" s="46"/>
      <c r="BD556" s="46"/>
      <c r="BE556" s="46"/>
    </row>
    <row r="557" spans="13:57" x14ac:dyDescent="0.25">
      <c r="M557" s="46"/>
      <c r="N557" s="46"/>
      <c r="AU557" s="46"/>
      <c r="AV557" s="46"/>
      <c r="AW557" s="46"/>
      <c r="AX557" s="46"/>
      <c r="AY557" s="46"/>
      <c r="BD557" s="46"/>
      <c r="BE557" s="46"/>
    </row>
    <row r="558" spans="13:57" x14ac:dyDescent="0.25">
      <c r="M558" s="46"/>
      <c r="N558" s="46"/>
      <c r="AU558" s="46"/>
      <c r="AV558" s="46"/>
      <c r="AW558" s="46"/>
      <c r="AX558" s="46"/>
      <c r="AY558" s="46"/>
      <c r="BD558" s="46"/>
      <c r="BE558" s="46"/>
    </row>
    <row r="559" spans="13:57" x14ac:dyDescent="0.25">
      <c r="M559" s="46"/>
      <c r="N559" s="46"/>
      <c r="AU559" s="46"/>
      <c r="AV559" s="46"/>
      <c r="AW559" s="46"/>
      <c r="AX559" s="46"/>
      <c r="AY559" s="46"/>
      <c r="BD559" s="46"/>
      <c r="BE559" s="46"/>
    </row>
    <row r="560" spans="13:57" x14ac:dyDescent="0.25">
      <c r="M560" s="46"/>
      <c r="N560" s="46"/>
      <c r="AU560" s="46"/>
      <c r="AV560" s="46"/>
      <c r="AW560" s="46"/>
      <c r="AX560" s="46"/>
      <c r="AY560" s="46"/>
      <c r="BD560" s="46"/>
      <c r="BE560" s="46"/>
    </row>
    <row r="561" spans="13:57" x14ac:dyDescent="0.25">
      <c r="M561" s="46"/>
      <c r="N561" s="46"/>
      <c r="AU561" s="46"/>
      <c r="AV561" s="46"/>
      <c r="AW561" s="46"/>
      <c r="AX561" s="46"/>
      <c r="AY561" s="46"/>
      <c r="BD561" s="46"/>
      <c r="BE561" s="46"/>
    </row>
    <row r="562" spans="13:57" x14ac:dyDescent="0.25">
      <c r="M562" s="46"/>
      <c r="N562" s="46"/>
      <c r="AU562" s="46"/>
      <c r="AV562" s="46"/>
      <c r="AW562" s="46"/>
      <c r="AX562" s="46"/>
      <c r="AY562" s="46"/>
      <c r="BD562" s="46"/>
      <c r="BE562" s="46"/>
    </row>
    <row r="563" spans="13:57" x14ac:dyDescent="0.25">
      <c r="M563" s="46"/>
      <c r="N563" s="46"/>
      <c r="AU563" s="46"/>
      <c r="AV563" s="46"/>
      <c r="AW563" s="46"/>
      <c r="AX563" s="46"/>
      <c r="AY563" s="46"/>
      <c r="BD563" s="46"/>
      <c r="BE563" s="46"/>
    </row>
    <row r="564" spans="13:57" x14ac:dyDescent="0.25">
      <c r="M564" s="46"/>
      <c r="N564" s="46"/>
      <c r="AU564" s="46"/>
      <c r="AV564" s="46"/>
      <c r="AW564" s="46"/>
      <c r="AX564" s="46"/>
      <c r="AY564" s="46"/>
      <c r="BD564" s="46"/>
      <c r="BE564" s="46"/>
    </row>
    <row r="565" spans="13:57" x14ac:dyDescent="0.25">
      <c r="M565" s="46"/>
      <c r="N565" s="46"/>
      <c r="AU565" s="46"/>
      <c r="AV565" s="46"/>
      <c r="AW565" s="46"/>
      <c r="AX565" s="46"/>
      <c r="AY565" s="46"/>
      <c r="BD565" s="46"/>
      <c r="BE565" s="46"/>
    </row>
    <row r="566" spans="13:57" x14ac:dyDescent="0.25">
      <c r="M566" s="46"/>
      <c r="N566" s="46"/>
      <c r="AU566" s="46"/>
      <c r="AV566" s="46"/>
      <c r="AW566" s="46"/>
      <c r="AX566" s="46"/>
      <c r="AY566" s="46"/>
      <c r="BD566" s="46"/>
      <c r="BE566" s="46"/>
    </row>
    <row r="567" spans="13:57" x14ac:dyDescent="0.25">
      <c r="M567" s="46"/>
      <c r="N567" s="46"/>
      <c r="AU567" s="46"/>
      <c r="AV567" s="46"/>
      <c r="AW567" s="46"/>
      <c r="AX567" s="46"/>
      <c r="AY567" s="46"/>
      <c r="BD567" s="46"/>
      <c r="BE567" s="46"/>
    </row>
    <row r="568" spans="13:57" x14ac:dyDescent="0.25">
      <c r="M568" s="46"/>
      <c r="N568" s="46"/>
      <c r="AU568" s="46"/>
      <c r="AV568" s="46"/>
      <c r="AW568" s="46"/>
      <c r="AX568" s="46"/>
      <c r="AY568" s="46"/>
      <c r="BD568" s="46"/>
      <c r="BE568" s="46"/>
    </row>
    <row r="569" spans="13:57" x14ac:dyDescent="0.25">
      <c r="M569" s="46"/>
      <c r="N569" s="46"/>
      <c r="AU569" s="46"/>
      <c r="AV569" s="46"/>
      <c r="AW569" s="46"/>
      <c r="AX569" s="46"/>
      <c r="AY569" s="46"/>
      <c r="BD569" s="46"/>
      <c r="BE569" s="46"/>
    </row>
    <row r="570" spans="13:57" x14ac:dyDescent="0.25">
      <c r="M570" s="46"/>
      <c r="N570" s="46"/>
      <c r="AU570" s="46"/>
      <c r="AV570" s="46"/>
      <c r="AW570" s="46"/>
      <c r="AX570" s="46"/>
      <c r="AY570" s="46"/>
      <c r="BD570" s="46"/>
      <c r="BE570" s="46"/>
    </row>
    <row r="571" spans="13:57" x14ac:dyDescent="0.25">
      <c r="M571" s="46"/>
      <c r="N571" s="46"/>
      <c r="AU571" s="46"/>
      <c r="AV571" s="46"/>
      <c r="AW571" s="46"/>
      <c r="AX571" s="46"/>
      <c r="AY571" s="46"/>
      <c r="BD571" s="46"/>
      <c r="BE571" s="46"/>
    </row>
    <row r="572" spans="13:57" x14ac:dyDescent="0.25">
      <c r="M572" s="46"/>
      <c r="N572" s="46"/>
      <c r="AU572" s="46"/>
      <c r="AV572" s="46"/>
      <c r="AW572" s="46"/>
      <c r="AX572" s="46"/>
      <c r="AY572" s="46"/>
      <c r="BD572" s="46"/>
      <c r="BE572" s="46"/>
    </row>
    <row r="573" spans="13:57" x14ac:dyDescent="0.25">
      <c r="M573" s="46"/>
      <c r="N573" s="46"/>
      <c r="AU573" s="46"/>
      <c r="AV573" s="46"/>
      <c r="AW573" s="46"/>
      <c r="AX573" s="46"/>
      <c r="AY573" s="46"/>
      <c r="BD573" s="46"/>
      <c r="BE573" s="46"/>
    </row>
    <row r="574" spans="13:57" x14ac:dyDescent="0.25">
      <c r="M574" s="46"/>
      <c r="N574" s="46"/>
      <c r="AU574" s="46"/>
      <c r="AV574" s="46"/>
      <c r="AW574" s="46"/>
      <c r="AX574" s="46"/>
      <c r="AY574" s="46"/>
      <c r="BD574" s="46"/>
      <c r="BE574" s="46"/>
    </row>
    <row r="575" spans="13:57" x14ac:dyDescent="0.25">
      <c r="M575" s="46"/>
      <c r="N575" s="46"/>
      <c r="AU575" s="46"/>
      <c r="AV575" s="46"/>
      <c r="AW575" s="46"/>
      <c r="AX575" s="46"/>
      <c r="AY575" s="46"/>
      <c r="BD575" s="46"/>
      <c r="BE575" s="46"/>
    </row>
    <row r="576" spans="13:57" x14ac:dyDescent="0.25">
      <c r="M576" s="46"/>
      <c r="N576" s="46"/>
      <c r="AU576" s="46"/>
      <c r="AV576" s="46"/>
      <c r="AW576" s="46"/>
      <c r="AX576" s="46"/>
      <c r="AY576" s="46"/>
      <c r="BD576" s="46"/>
      <c r="BE576" s="46"/>
    </row>
    <row r="577" spans="13:57" x14ac:dyDescent="0.25">
      <c r="M577" s="46"/>
      <c r="N577" s="46"/>
      <c r="AU577" s="46"/>
      <c r="AV577" s="46"/>
      <c r="AW577" s="46"/>
      <c r="AX577" s="46"/>
      <c r="AY577" s="46"/>
      <c r="BD577" s="46"/>
      <c r="BE577" s="46"/>
    </row>
    <row r="578" spans="13:57" x14ac:dyDescent="0.25">
      <c r="M578" s="46"/>
      <c r="N578" s="46"/>
      <c r="AU578" s="46"/>
      <c r="AV578" s="46"/>
      <c r="AW578" s="46"/>
      <c r="AX578" s="46"/>
      <c r="AY578" s="46"/>
      <c r="BD578" s="46"/>
      <c r="BE578" s="46"/>
    </row>
    <row r="579" spans="13:57" x14ac:dyDescent="0.25">
      <c r="M579" s="46"/>
      <c r="N579" s="46"/>
      <c r="AU579" s="46"/>
      <c r="AV579" s="46"/>
      <c r="AW579" s="46"/>
      <c r="AX579" s="46"/>
      <c r="AY579" s="46"/>
      <c r="BD579" s="46"/>
      <c r="BE579" s="46"/>
    </row>
    <row r="580" spans="13:57" x14ac:dyDescent="0.25">
      <c r="M580" s="46"/>
      <c r="N580" s="46"/>
      <c r="AU580" s="46"/>
      <c r="AV580" s="46"/>
      <c r="AW580" s="46"/>
      <c r="AX580" s="46"/>
      <c r="AY580" s="46"/>
      <c r="BD580" s="46"/>
      <c r="BE580" s="46"/>
    </row>
    <row r="581" spans="13:57" x14ac:dyDescent="0.25">
      <c r="M581" s="46"/>
      <c r="N581" s="46"/>
      <c r="AU581" s="46"/>
      <c r="AV581" s="46"/>
      <c r="AW581" s="46"/>
      <c r="AX581" s="46"/>
      <c r="AY581" s="46"/>
      <c r="BD581" s="46"/>
      <c r="BE581" s="46"/>
    </row>
    <row r="582" spans="13:57" x14ac:dyDescent="0.25">
      <c r="M582" s="46"/>
      <c r="N582" s="46"/>
      <c r="AU582" s="46"/>
      <c r="AV582" s="46"/>
      <c r="AW582" s="46"/>
      <c r="AX582" s="46"/>
      <c r="AY582" s="46"/>
      <c r="BD582" s="46"/>
      <c r="BE582" s="46"/>
    </row>
    <row r="583" spans="13:57" x14ac:dyDescent="0.25">
      <c r="M583" s="46"/>
      <c r="N583" s="46"/>
      <c r="AU583" s="46"/>
      <c r="AV583" s="46"/>
      <c r="AW583" s="46"/>
      <c r="AX583" s="46"/>
      <c r="AY583" s="46"/>
      <c r="BD583" s="46"/>
      <c r="BE583" s="46"/>
    </row>
    <row r="584" spans="13:57" x14ac:dyDescent="0.25">
      <c r="M584" s="46"/>
      <c r="N584" s="46"/>
      <c r="AU584" s="46"/>
      <c r="AV584" s="46"/>
      <c r="AW584" s="46"/>
      <c r="AX584" s="46"/>
      <c r="AY584" s="46"/>
      <c r="BD584" s="46"/>
      <c r="BE584" s="46"/>
    </row>
    <row r="585" spans="13:57" x14ac:dyDescent="0.25">
      <c r="M585" s="46"/>
      <c r="N585" s="46"/>
      <c r="AU585" s="46"/>
      <c r="AV585" s="46"/>
      <c r="AW585" s="46"/>
      <c r="AX585" s="46"/>
      <c r="AY585" s="46"/>
      <c r="BD585" s="46"/>
      <c r="BE585" s="46"/>
    </row>
    <row r="586" spans="13:57" x14ac:dyDescent="0.25">
      <c r="M586" s="46"/>
      <c r="N586" s="46"/>
      <c r="AU586" s="46"/>
      <c r="AV586" s="46"/>
      <c r="AW586" s="46"/>
      <c r="AX586" s="46"/>
      <c r="AY586" s="46"/>
      <c r="BD586" s="46"/>
      <c r="BE586" s="46"/>
    </row>
    <row r="587" spans="13:57" x14ac:dyDescent="0.25">
      <c r="M587" s="46"/>
      <c r="N587" s="46"/>
      <c r="AU587" s="46"/>
      <c r="AV587" s="46"/>
      <c r="AW587" s="46"/>
      <c r="AX587" s="46"/>
      <c r="AY587" s="46"/>
      <c r="BD587" s="46"/>
      <c r="BE587" s="46"/>
    </row>
    <row r="588" spans="13:57" x14ac:dyDescent="0.25">
      <c r="M588" s="46"/>
      <c r="N588" s="46"/>
      <c r="AU588" s="46"/>
      <c r="AV588" s="46"/>
      <c r="AW588" s="46"/>
      <c r="AX588" s="46"/>
      <c r="AY588" s="46"/>
      <c r="BD588" s="46"/>
      <c r="BE588" s="46"/>
    </row>
    <row r="589" spans="13:57" x14ac:dyDescent="0.25">
      <c r="M589" s="46"/>
      <c r="N589" s="46"/>
      <c r="AU589" s="46"/>
      <c r="AV589" s="46"/>
      <c r="AW589" s="46"/>
      <c r="AX589" s="46"/>
      <c r="AY589" s="46"/>
      <c r="BD589" s="46"/>
      <c r="BE589" s="46"/>
    </row>
    <row r="590" spans="13:57" x14ac:dyDescent="0.25">
      <c r="M590" s="46"/>
      <c r="N590" s="46"/>
      <c r="AU590" s="46"/>
      <c r="AV590" s="46"/>
      <c r="AW590" s="46"/>
      <c r="AX590" s="46"/>
      <c r="AY590" s="46"/>
      <c r="BD590" s="46"/>
      <c r="BE590" s="46"/>
    </row>
    <row r="591" spans="13:57" x14ac:dyDescent="0.25">
      <c r="M591" s="46"/>
      <c r="N591" s="46"/>
      <c r="AU591" s="46"/>
      <c r="AV591" s="46"/>
      <c r="AW591" s="46"/>
      <c r="AX591" s="46"/>
      <c r="AY591" s="46"/>
      <c r="BD591" s="46"/>
      <c r="BE591" s="46"/>
    </row>
    <row r="592" spans="13:57" x14ac:dyDescent="0.25">
      <c r="M592" s="46"/>
      <c r="N592" s="46"/>
      <c r="AU592" s="46"/>
      <c r="AV592" s="46"/>
      <c r="AW592" s="46"/>
      <c r="AX592" s="46"/>
      <c r="AY592" s="46"/>
      <c r="BD592" s="46"/>
      <c r="BE592" s="46"/>
    </row>
    <row r="593" spans="13:57" x14ac:dyDescent="0.25">
      <c r="M593" s="46"/>
      <c r="N593" s="46"/>
      <c r="AU593" s="46"/>
      <c r="AV593" s="46"/>
      <c r="AW593" s="46"/>
      <c r="AX593" s="46"/>
      <c r="AY593" s="46"/>
      <c r="BD593" s="46"/>
      <c r="BE593" s="46"/>
    </row>
    <row r="594" spans="13:57" x14ac:dyDescent="0.25">
      <c r="M594" s="46"/>
      <c r="N594" s="46"/>
      <c r="AU594" s="46"/>
      <c r="AV594" s="46"/>
      <c r="AW594" s="46"/>
      <c r="AX594" s="46"/>
      <c r="AY594" s="46"/>
      <c r="BD594" s="46"/>
      <c r="BE594" s="46"/>
    </row>
    <row r="595" spans="13:57" x14ac:dyDescent="0.25">
      <c r="M595" s="46"/>
      <c r="N595" s="46"/>
      <c r="AU595" s="46"/>
      <c r="AV595" s="46"/>
      <c r="AW595" s="46"/>
      <c r="AX595" s="46"/>
      <c r="AY595" s="46"/>
      <c r="BD595" s="46"/>
      <c r="BE595" s="46"/>
    </row>
    <row r="596" spans="13:57" x14ac:dyDescent="0.25">
      <c r="M596" s="46"/>
      <c r="N596" s="46"/>
      <c r="AU596" s="46"/>
      <c r="AV596" s="46"/>
      <c r="AW596" s="46"/>
      <c r="AX596" s="46"/>
      <c r="AY596" s="46"/>
      <c r="BD596" s="46"/>
      <c r="BE596" s="46"/>
    </row>
    <row r="597" spans="13:57" x14ac:dyDescent="0.25">
      <c r="M597" s="46"/>
      <c r="N597" s="46"/>
      <c r="AU597" s="46"/>
      <c r="AV597" s="46"/>
      <c r="AW597" s="46"/>
      <c r="AX597" s="46"/>
      <c r="AY597" s="46"/>
      <c r="BD597" s="46"/>
      <c r="BE597" s="46"/>
    </row>
    <row r="598" spans="13:57" x14ac:dyDescent="0.25">
      <c r="M598" s="46"/>
      <c r="N598" s="46"/>
      <c r="AU598" s="46"/>
      <c r="AV598" s="46"/>
      <c r="AW598" s="46"/>
      <c r="AX598" s="46"/>
      <c r="AY598" s="46"/>
      <c r="BD598" s="46"/>
      <c r="BE598" s="46"/>
    </row>
    <row r="599" spans="13:57" x14ac:dyDescent="0.25">
      <c r="M599" s="46"/>
      <c r="N599" s="46"/>
      <c r="AU599" s="46"/>
      <c r="AV599" s="46"/>
      <c r="AW599" s="46"/>
      <c r="AX599" s="46"/>
      <c r="AY599" s="46"/>
      <c r="BD599" s="46"/>
      <c r="BE599" s="46"/>
    </row>
    <row r="600" spans="13:57" x14ac:dyDescent="0.25">
      <c r="M600" s="46"/>
      <c r="N600" s="46"/>
      <c r="AU600" s="46"/>
      <c r="AV600" s="46"/>
      <c r="AW600" s="46"/>
      <c r="AX600" s="46"/>
      <c r="AY600" s="46"/>
      <c r="BD600" s="46"/>
      <c r="BE600" s="46"/>
    </row>
    <row r="601" spans="13:57" x14ac:dyDescent="0.25">
      <c r="M601" s="46"/>
      <c r="N601" s="46"/>
      <c r="AU601" s="46"/>
      <c r="AV601" s="46"/>
      <c r="AW601" s="46"/>
      <c r="AX601" s="46"/>
      <c r="AY601" s="46"/>
      <c r="BD601" s="46"/>
      <c r="BE601" s="46"/>
    </row>
    <row r="602" spans="13:57" x14ac:dyDescent="0.25">
      <c r="M602" s="46"/>
      <c r="N602" s="46"/>
      <c r="AU602" s="46"/>
      <c r="AV602" s="46"/>
      <c r="AW602" s="46"/>
      <c r="AX602" s="46"/>
      <c r="AY602" s="46"/>
      <c r="BD602" s="46"/>
      <c r="BE602" s="46"/>
    </row>
    <row r="603" spans="13:57" x14ac:dyDescent="0.25">
      <c r="M603" s="46"/>
      <c r="N603" s="46"/>
      <c r="AU603" s="46"/>
      <c r="AV603" s="46"/>
      <c r="AW603" s="46"/>
      <c r="AX603" s="46"/>
      <c r="AY603" s="46"/>
      <c r="BD603" s="46"/>
      <c r="BE603" s="46"/>
    </row>
    <row r="604" spans="13:57" x14ac:dyDescent="0.25">
      <c r="M604" s="46"/>
      <c r="N604" s="46"/>
      <c r="AU604" s="46"/>
      <c r="AV604" s="46"/>
      <c r="AW604" s="46"/>
      <c r="AX604" s="46"/>
      <c r="AY604" s="46"/>
      <c r="BD604" s="46"/>
      <c r="BE604" s="46"/>
    </row>
    <row r="605" spans="13:57" x14ac:dyDescent="0.25">
      <c r="M605" s="46"/>
      <c r="N605" s="46"/>
      <c r="AU605" s="46"/>
      <c r="AV605" s="46"/>
      <c r="AW605" s="46"/>
      <c r="AX605" s="46"/>
      <c r="AY605" s="46"/>
      <c r="BD605" s="46"/>
      <c r="BE605" s="46"/>
    </row>
    <row r="606" spans="13:57" x14ac:dyDescent="0.25">
      <c r="M606" s="46"/>
      <c r="N606" s="46"/>
      <c r="AU606" s="46"/>
      <c r="AV606" s="46"/>
      <c r="AW606" s="46"/>
      <c r="AX606" s="46"/>
      <c r="AY606" s="46"/>
      <c r="BD606" s="46"/>
      <c r="BE606" s="46"/>
    </row>
    <row r="607" spans="13:57" x14ac:dyDescent="0.25">
      <c r="M607" s="46"/>
      <c r="N607" s="46"/>
      <c r="AU607" s="46"/>
      <c r="AV607" s="46"/>
      <c r="AW607" s="46"/>
      <c r="AX607" s="46"/>
      <c r="AY607" s="46"/>
      <c r="BD607" s="46"/>
      <c r="BE607" s="46"/>
    </row>
    <row r="608" spans="13:57" x14ac:dyDescent="0.25">
      <c r="M608" s="46"/>
      <c r="N608" s="46"/>
      <c r="AU608" s="46"/>
      <c r="AV608" s="46"/>
      <c r="AW608" s="46"/>
      <c r="AX608" s="46"/>
      <c r="AY608" s="46"/>
      <c r="BD608" s="46"/>
      <c r="BE608" s="46"/>
    </row>
    <row r="609" spans="13:57" x14ac:dyDescent="0.25">
      <c r="M609" s="46"/>
      <c r="N609" s="46"/>
      <c r="AU609" s="46"/>
      <c r="AV609" s="46"/>
      <c r="AW609" s="46"/>
      <c r="AX609" s="46"/>
      <c r="AY609" s="46"/>
      <c r="BD609" s="46"/>
      <c r="BE609" s="46"/>
    </row>
    <row r="610" spans="13:57" x14ac:dyDescent="0.25">
      <c r="M610" s="46"/>
      <c r="N610" s="46"/>
      <c r="AU610" s="46"/>
      <c r="AV610" s="46"/>
      <c r="AW610" s="46"/>
      <c r="AX610" s="46"/>
      <c r="AY610" s="46"/>
      <c r="BD610" s="46"/>
      <c r="BE610" s="46"/>
    </row>
    <row r="611" spans="13:57" x14ac:dyDescent="0.25">
      <c r="M611" s="46"/>
      <c r="N611" s="46"/>
      <c r="AU611" s="46"/>
      <c r="AV611" s="46"/>
      <c r="AW611" s="46"/>
      <c r="AX611" s="46"/>
      <c r="AY611" s="46"/>
      <c r="BD611" s="46"/>
      <c r="BE611" s="46"/>
    </row>
    <row r="612" spans="13:57" x14ac:dyDescent="0.25">
      <c r="M612" s="46"/>
      <c r="N612" s="46"/>
      <c r="AU612" s="46"/>
      <c r="AV612" s="46"/>
      <c r="AW612" s="46"/>
      <c r="AX612" s="46"/>
      <c r="AY612" s="46"/>
      <c r="BD612" s="46"/>
      <c r="BE612" s="46"/>
    </row>
    <row r="613" spans="13:57" x14ac:dyDescent="0.25">
      <c r="M613" s="46"/>
      <c r="N613" s="46"/>
      <c r="AU613" s="46"/>
      <c r="AV613" s="46"/>
      <c r="AW613" s="46"/>
      <c r="AX613" s="46"/>
      <c r="AY613" s="46"/>
      <c r="BD613" s="46"/>
      <c r="BE613" s="46"/>
    </row>
    <row r="614" spans="13:57" x14ac:dyDescent="0.25">
      <c r="M614" s="46"/>
      <c r="N614" s="46"/>
      <c r="AU614" s="46"/>
      <c r="AV614" s="46"/>
      <c r="AW614" s="46"/>
      <c r="AX614" s="46"/>
      <c r="AY614" s="46"/>
      <c r="BD614" s="46"/>
      <c r="BE614" s="46"/>
    </row>
    <row r="615" spans="13:57" x14ac:dyDescent="0.25">
      <c r="M615" s="46"/>
      <c r="N615" s="46"/>
      <c r="AU615" s="46"/>
      <c r="AV615" s="46"/>
      <c r="AW615" s="46"/>
      <c r="AX615" s="46"/>
      <c r="AY615" s="46"/>
      <c r="BD615" s="46"/>
      <c r="BE615" s="46"/>
    </row>
    <row r="616" spans="13:57" x14ac:dyDescent="0.25">
      <c r="M616" s="46"/>
      <c r="N616" s="46"/>
      <c r="AU616" s="46"/>
      <c r="AV616" s="46"/>
      <c r="AW616" s="46"/>
      <c r="AX616" s="46"/>
      <c r="AY616" s="46"/>
      <c r="BD616" s="46"/>
      <c r="BE616" s="46"/>
    </row>
    <row r="617" spans="13:57" x14ac:dyDescent="0.25">
      <c r="M617" s="46"/>
      <c r="N617" s="46"/>
      <c r="AU617" s="46"/>
      <c r="AV617" s="46"/>
      <c r="AW617" s="46"/>
      <c r="AX617" s="46"/>
      <c r="AY617" s="46"/>
      <c r="BD617" s="46"/>
      <c r="BE617" s="46"/>
    </row>
    <row r="618" spans="13:57" x14ac:dyDescent="0.25">
      <c r="M618" s="46"/>
      <c r="N618" s="46"/>
      <c r="AU618" s="46"/>
      <c r="AV618" s="46"/>
      <c r="AW618" s="46"/>
      <c r="AX618" s="46"/>
      <c r="AY618" s="46"/>
      <c r="BD618" s="46"/>
      <c r="BE618" s="46"/>
    </row>
    <row r="619" spans="13:57" x14ac:dyDescent="0.25">
      <c r="M619" s="46"/>
      <c r="N619" s="46"/>
      <c r="AU619" s="46"/>
      <c r="AV619" s="46"/>
      <c r="AW619" s="46"/>
      <c r="AX619" s="46"/>
      <c r="AY619" s="46"/>
      <c r="BD619" s="46"/>
      <c r="BE619" s="46"/>
    </row>
    <row r="620" spans="13:57" x14ac:dyDescent="0.25">
      <c r="M620" s="46"/>
      <c r="N620" s="46"/>
      <c r="AU620" s="46"/>
      <c r="AV620" s="46"/>
      <c r="AW620" s="46"/>
      <c r="AX620" s="46"/>
      <c r="AY620" s="46"/>
      <c r="BD620" s="46"/>
      <c r="BE620" s="46"/>
    </row>
    <row r="621" spans="13:57" x14ac:dyDescent="0.25">
      <c r="M621" s="46"/>
      <c r="N621" s="46"/>
      <c r="AU621" s="46"/>
      <c r="AV621" s="46"/>
      <c r="AW621" s="46"/>
      <c r="AX621" s="46"/>
      <c r="AY621" s="46"/>
      <c r="BD621" s="46"/>
      <c r="BE621" s="46"/>
    </row>
    <row r="622" spans="13:57" x14ac:dyDescent="0.25">
      <c r="M622" s="46"/>
      <c r="N622" s="46"/>
      <c r="AU622" s="46"/>
      <c r="AV622" s="46"/>
      <c r="AW622" s="46"/>
      <c r="AX622" s="46"/>
      <c r="AY622" s="46"/>
      <c r="BD622" s="46"/>
      <c r="BE622" s="46"/>
    </row>
    <row r="623" spans="13:57" x14ac:dyDescent="0.25">
      <c r="M623" s="46"/>
      <c r="N623" s="46"/>
      <c r="AU623" s="46"/>
      <c r="AV623" s="46"/>
      <c r="AW623" s="46"/>
      <c r="AX623" s="46"/>
      <c r="AY623" s="46"/>
      <c r="BD623" s="46"/>
      <c r="BE623" s="46"/>
    </row>
    <row r="624" spans="13:57" x14ac:dyDescent="0.25">
      <c r="M624" s="46"/>
      <c r="N624" s="46"/>
      <c r="AU624" s="46"/>
      <c r="AV624" s="46"/>
      <c r="AW624" s="46"/>
      <c r="AX624" s="46"/>
      <c r="AY624" s="46"/>
      <c r="BD624" s="46"/>
      <c r="BE624" s="46"/>
    </row>
    <row r="625" spans="13:57" x14ac:dyDescent="0.25">
      <c r="M625" s="46"/>
      <c r="N625" s="46"/>
      <c r="AU625" s="46"/>
      <c r="AV625" s="46"/>
      <c r="AW625" s="46"/>
      <c r="AX625" s="46"/>
      <c r="AY625" s="46"/>
      <c r="BD625" s="46"/>
      <c r="BE625" s="46"/>
    </row>
    <row r="626" spans="13:57" x14ac:dyDescent="0.25">
      <c r="M626" s="46"/>
      <c r="N626" s="46"/>
      <c r="AU626" s="46"/>
      <c r="AV626" s="46"/>
      <c r="AW626" s="46"/>
      <c r="AX626" s="46"/>
      <c r="AY626" s="46"/>
      <c r="BD626" s="46"/>
      <c r="BE626" s="46"/>
    </row>
    <row r="627" spans="13:57" x14ac:dyDescent="0.25">
      <c r="M627" s="46"/>
      <c r="N627" s="46"/>
      <c r="AU627" s="46"/>
      <c r="AV627" s="46"/>
      <c r="AW627" s="46"/>
      <c r="AX627" s="46"/>
      <c r="AY627" s="46"/>
      <c r="BD627" s="46"/>
      <c r="BE627" s="46"/>
    </row>
    <row r="628" spans="13:57" x14ac:dyDescent="0.25">
      <c r="M628" s="46"/>
      <c r="N628" s="46"/>
      <c r="AU628" s="46"/>
      <c r="AV628" s="46"/>
      <c r="AW628" s="46"/>
      <c r="AX628" s="46"/>
      <c r="AY628" s="46"/>
      <c r="BD628" s="46"/>
      <c r="BE628" s="46"/>
    </row>
    <row r="629" spans="13:57" x14ac:dyDescent="0.25">
      <c r="M629" s="46"/>
      <c r="N629" s="46"/>
      <c r="AU629" s="46"/>
      <c r="AV629" s="46"/>
      <c r="AW629" s="46"/>
      <c r="AX629" s="46"/>
      <c r="AY629" s="46"/>
      <c r="BD629" s="46"/>
      <c r="BE629" s="46"/>
    </row>
    <row r="630" spans="13:57" x14ac:dyDescent="0.25">
      <c r="M630" s="46"/>
      <c r="N630" s="46"/>
      <c r="AU630" s="46"/>
      <c r="AV630" s="46"/>
      <c r="AW630" s="46"/>
      <c r="AX630" s="46"/>
      <c r="AY630" s="46"/>
      <c r="BD630" s="46"/>
      <c r="BE630" s="46"/>
    </row>
    <row r="631" spans="13:57" x14ac:dyDescent="0.25">
      <c r="M631" s="46"/>
      <c r="N631" s="46"/>
      <c r="AU631" s="46"/>
      <c r="AV631" s="46"/>
      <c r="AW631" s="46"/>
      <c r="AX631" s="46"/>
      <c r="AY631" s="46"/>
      <c r="BD631" s="46"/>
      <c r="BE631" s="46"/>
    </row>
    <row r="632" spans="13:57" x14ac:dyDescent="0.25">
      <c r="M632" s="46"/>
      <c r="N632" s="46"/>
      <c r="AU632" s="46"/>
      <c r="AV632" s="46"/>
      <c r="AW632" s="46"/>
      <c r="AX632" s="46"/>
      <c r="AY632" s="46"/>
      <c r="BD632" s="46"/>
      <c r="BE632" s="46"/>
    </row>
    <row r="633" spans="13:57" x14ac:dyDescent="0.25">
      <c r="M633" s="46"/>
      <c r="N633" s="46"/>
      <c r="AU633" s="46"/>
      <c r="AV633" s="46"/>
      <c r="AW633" s="46"/>
      <c r="AX633" s="46"/>
      <c r="AY633" s="46"/>
      <c r="BD633" s="46"/>
      <c r="BE633" s="46"/>
    </row>
    <row r="634" spans="13:57" x14ac:dyDescent="0.25">
      <c r="M634" s="46"/>
      <c r="N634" s="46"/>
      <c r="AU634" s="46"/>
      <c r="AV634" s="46"/>
      <c r="AW634" s="46"/>
      <c r="AX634" s="46"/>
      <c r="AY634" s="46"/>
      <c r="BD634" s="46"/>
      <c r="BE634" s="46"/>
    </row>
    <row r="635" spans="13:57" x14ac:dyDescent="0.25">
      <c r="M635" s="46"/>
      <c r="N635" s="46"/>
      <c r="AU635" s="46"/>
      <c r="AV635" s="46"/>
      <c r="AW635" s="46"/>
      <c r="AX635" s="46"/>
      <c r="AY635" s="46"/>
      <c r="BD635" s="46"/>
      <c r="BE635" s="46"/>
    </row>
    <row r="636" spans="13:57" x14ac:dyDescent="0.25">
      <c r="M636" s="46"/>
      <c r="N636" s="46"/>
      <c r="AU636" s="46"/>
      <c r="AV636" s="46"/>
      <c r="AW636" s="46"/>
      <c r="AX636" s="46"/>
      <c r="AY636" s="46"/>
      <c r="BD636" s="46"/>
      <c r="BE636" s="46"/>
    </row>
    <row r="637" spans="13:57" x14ac:dyDescent="0.25">
      <c r="M637" s="46"/>
      <c r="N637" s="46"/>
      <c r="AU637" s="46"/>
      <c r="AV637" s="46"/>
      <c r="AW637" s="46"/>
      <c r="AX637" s="46"/>
      <c r="AY637" s="46"/>
      <c r="BD637" s="46"/>
      <c r="BE637" s="46"/>
    </row>
    <row r="638" spans="13:57" x14ac:dyDescent="0.25">
      <c r="M638" s="46"/>
      <c r="N638" s="46"/>
      <c r="AU638" s="46"/>
      <c r="AV638" s="46"/>
      <c r="AW638" s="46"/>
      <c r="AX638" s="46"/>
      <c r="AY638" s="46"/>
      <c r="BD638" s="46"/>
      <c r="BE638" s="46"/>
    </row>
    <row r="639" spans="13:57" x14ac:dyDescent="0.25">
      <c r="M639" s="46"/>
      <c r="N639" s="46"/>
      <c r="AU639" s="46"/>
      <c r="AV639" s="46"/>
      <c r="AW639" s="46"/>
      <c r="AX639" s="46"/>
      <c r="AY639" s="46"/>
      <c r="BD639" s="46"/>
      <c r="BE639" s="46"/>
    </row>
    <row r="640" spans="13:57" x14ac:dyDescent="0.25">
      <c r="M640" s="46"/>
      <c r="N640" s="46"/>
      <c r="AU640" s="46"/>
      <c r="AV640" s="46"/>
      <c r="AW640" s="46"/>
      <c r="AX640" s="46"/>
      <c r="AY640" s="46"/>
      <c r="BD640" s="46"/>
      <c r="BE640" s="46"/>
    </row>
    <row r="641" spans="13:57" x14ac:dyDescent="0.25">
      <c r="M641" s="46"/>
      <c r="N641" s="46"/>
      <c r="AU641" s="46"/>
      <c r="AV641" s="46"/>
      <c r="AW641" s="46"/>
      <c r="AX641" s="46"/>
      <c r="AY641" s="46"/>
      <c r="BD641" s="46"/>
      <c r="BE641" s="46"/>
    </row>
    <row r="642" spans="13:57" x14ac:dyDescent="0.25">
      <c r="M642" s="46"/>
      <c r="N642" s="46"/>
      <c r="AU642" s="46"/>
      <c r="AV642" s="46"/>
      <c r="AW642" s="46"/>
      <c r="AX642" s="46"/>
      <c r="AY642" s="46"/>
      <c r="BD642" s="46"/>
      <c r="BE642" s="46"/>
    </row>
    <row r="643" spans="13:57" x14ac:dyDescent="0.25">
      <c r="M643" s="46"/>
      <c r="N643" s="46"/>
      <c r="AU643" s="46"/>
      <c r="AV643" s="46"/>
      <c r="AW643" s="46"/>
      <c r="AX643" s="46"/>
      <c r="AY643" s="46"/>
      <c r="BD643" s="46"/>
      <c r="BE643" s="46"/>
    </row>
    <row r="644" spans="13:57" x14ac:dyDescent="0.25">
      <c r="M644" s="46"/>
      <c r="N644" s="46"/>
      <c r="AU644" s="46"/>
      <c r="AV644" s="46"/>
      <c r="AW644" s="46"/>
      <c r="AX644" s="46"/>
      <c r="AY644" s="46"/>
      <c r="BD644" s="46"/>
      <c r="BE644" s="46"/>
    </row>
    <row r="645" spans="13:57" x14ac:dyDescent="0.25">
      <c r="M645" s="46"/>
      <c r="N645" s="46"/>
      <c r="AU645" s="46"/>
      <c r="AV645" s="46"/>
      <c r="AW645" s="46"/>
      <c r="AX645" s="46"/>
      <c r="AY645" s="46"/>
      <c r="BD645" s="46"/>
      <c r="BE645" s="46"/>
    </row>
    <row r="646" spans="13:57" x14ac:dyDescent="0.25">
      <c r="M646" s="46"/>
      <c r="N646" s="46"/>
      <c r="AU646" s="46"/>
      <c r="AV646" s="46"/>
      <c r="AW646" s="46"/>
      <c r="AX646" s="46"/>
      <c r="AY646" s="46"/>
      <c r="BD646" s="46"/>
      <c r="BE646" s="46"/>
    </row>
    <row r="647" spans="13:57" x14ac:dyDescent="0.25">
      <c r="M647" s="46"/>
      <c r="N647" s="46"/>
      <c r="AU647" s="46"/>
      <c r="AV647" s="46"/>
      <c r="AW647" s="46"/>
      <c r="AX647" s="46"/>
      <c r="AY647" s="46"/>
      <c r="BD647" s="46"/>
      <c r="BE647" s="46"/>
    </row>
    <row r="648" spans="13:57" x14ac:dyDescent="0.25">
      <c r="M648" s="46"/>
      <c r="N648" s="46"/>
      <c r="AU648" s="46"/>
      <c r="AV648" s="46"/>
      <c r="AW648" s="46"/>
      <c r="AX648" s="46"/>
      <c r="AY648" s="46"/>
      <c r="BD648" s="46"/>
      <c r="BE648" s="46"/>
    </row>
    <row r="649" spans="13:57" x14ac:dyDescent="0.25">
      <c r="M649" s="46"/>
      <c r="N649" s="46"/>
      <c r="AU649" s="46"/>
      <c r="AV649" s="46"/>
      <c r="AW649" s="46"/>
      <c r="AX649" s="46"/>
      <c r="AY649" s="46"/>
      <c r="BD649" s="46"/>
      <c r="BE649" s="46"/>
    </row>
    <row r="650" spans="13:57" x14ac:dyDescent="0.25">
      <c r="M650" s="46"/>
      <c r="N650" s="46"/>
      <c r="AU650" s="46"/>
      <c r="AV650" s="46"/>
      <c r="AW650" s="46"/>
      <c r="AX650" s="46"/>
      <c r="AY650" s="46"/>
      <c r="BD650" s="46"/>
      <c r="BE650" s="46"/>
    </row>
    <row r="651" spans="13:57" x14ac:dyDescent="0.25">
      <c r="M651" s="46"/>
      <c r="N651" s="46"/>
      <c r="AU651" s="46"/>
      <c r="AV651" s="46"/>
      <c r="AW651" s="46"/>
      <c r="AX651" s="46"/>
      <c r="AY651" s="46"/>
      <c r="BD651" s="46"/>
      <c r="BE651" s="46"/>
    </row>
    <row r="652" spans="13:57" x14ac:dyDescent="0.25">
      <c r="M652" s="46"/>
      <c r="N652" s="46"/>
      <c r="AU652" s="46"/>
      <c r="AV652" s="46"/>
      <c r="AW652" s="46"/>
      <c r="AX652" s="46"/>
      <c r="AY652" s="46"/>
      <c r="BD652" s="46"/>
      <c r="BE652" s="46"/>
    </row>
    <row r="653" spans="13:57" x14ac:dyDescent="0.25">
      <c r="M653" s="46"/>
      <c r="N653" s="46"/>
      <c r="AU653" s="46"/>
      <c r="AV653" s="46"/>
      <c r="AW653" s="46"/>
      <c r="AX653" s="46"/>
      <c r="AY653" s="46"/>
      <c r="BD653" s="46"/>
      <c r="BE653" s="46"/>
    </row>
    <row r="654" spans="13:57" x14ac:dyDescent="0.25">
      <c r="M654" s="46"/>
      <c r="N654" s="46"/>
      <c r="AU654" s="46"/>
      <c r="AV654" s="46"/>
      <c r="AW654" s="46"/>
      <c r="AX654" s="46"/>
      <c r="AY654" s="46"/>
      <c r="BD654" s="46"/>
      <c r="BE654" s="46"/>
    </row>
    <row r="655" spans="13:57" x14ac:dyDescent="0.25">
      <c r="M655" s="46"/>
      <c r="N655" s="46"/>
      <c r="AU655" s="46"/>
      <c r="AV655" s="46"/>
      <c r="AW655" s="46"/>
      <c r="AX655" s="46"/>
      <c r="AY655" s="46"/>
      <c r="BD655" s="46"/>
      <c r="BE655" s="46"/>
    </row>
    <row r="656" spans="13:57" x14ac:dyDescent="0.25">
      <c r="M656" s="46"/>
      <c r="N656" s="46"/>
      <c r="AU656" s="46"/>
      <c r="AV656" s="46"/>
      <c r="AW656" s="46"/>
      <c r="AX656" s="46"/>
      <c r="AY656" s="46"/>
      <c r="BD656" s="46"/>
      <c r="BE656" s="46"/>
    </row>
    <row r="657" spans="13:57" x14ac:dyDescent="0.25">
      <c r="M657" s="46"/>
      <c r="N657" s="46"/>
      <c r="AU657" s="46"/>
      <c r="AV657" s="46"/>
      <c r="AW657" s="46"/>
      <c r="AX657" s="46"/>
      <c r="AY657" s="46"/>
      <c r="BD657" s="46"/>
      <c r="BE657" s="46"/>
    </row>
    <row r="658" spans="13:57" x14ac:dyDescent="0.25">
      <c r="M658" s="46"/>
      <c r="N658" s="46"/>
      <c r="AU658" s="46"/>
      <c r="AV658" s="46"/>
      <c r="AW658" s="46"/>
      <c r="AX658" s="46"/>
      <c r="AY658" s="46"/>
      <c r="BD658" s="46"/>
      <c r="BE658" s="46"/>
    </row>
    <row r="659" spans="13:57" x14ac:dyDescent="0.25">
      <c r="M659" s="46"/>
      <c r="N659" s="46"/>
      <c r="AU659" s="46"/>
      <c r="AV659" s="46"/>
      <c r="AW659" s="46"/>
      <c r="AX659" s="46"/>
      <c r="AY659" s="46"/>
      <c r="BD659" s="46"/>
      <c r="BE659" s="46"/>
    </row>
    <row r="660" spans="13:57" x14ac:dyDescent="0.25">
      <c r="M660" s="46"/>
      <c r="N660" s="46"/>
      <c r="AU660" s="46"/>
      <c r="AV660" s="46"/>
      <c r="AW660" s="46"/>
      <c r="AX660" s="46"/>
      <c r="AY660" s="46"/>
      <c r="BD660" s="46"/>
      <c r="BE660" s="46"/>
    </row>
    <row r="661" spans="13:57" x14ac:dyDescent="0.25">
      <c r="M661" s="46"/>
      <c r="N661" s="46"/>
      <c r="AU661" s="46"/>
      <c r="AV661" s="46"/>
      <c r="AW661" s="46"/>
      <c r="AX661" s="46"/>
      <c r="AY661" s="46"/>
      <c r="BD661" s="46"/>
      <c r="BE661" s="46"/>
    </row>
    <row r="662" spans="13:57" x14ac:dyDescent="0.25">
      <c r="M662" s="46"/>
      <c r="N662" s="46"/>
      <c r="AU662" s="46"/>
      <c r="AV662" s="46"/>
      <c r="AW662" s="46"/>
      <c r="AX662" s="46"/>
      <c r="AY662" s="46"/>
      <c r="BD662" s="46"/>
      <c r="BE662" s="46"/>
    </row>
    <row r="663" spans="13:57" x14ac:dyDescent="0.25">
      <c r="M663" s="46"/>
      <c r="N663" s="46"/>
      <c r="AU663" s="46"/>
      <c r="AV663" s="46"/>
      <c r="AW663" s="46"/>
      <c r="AX663" s="46"/>
      <c r="AY663" s="46"/>
      <c r="BD663" s="46"/>
      <c r="BE663" s="46"/>
    </row>
    <row r="664" spans="13:57" x14ac:dyDescent="0.25">
      <c r="M664" s="46"/>
      <c r="N664" s="46"/>
      <c r="AU664" s="46"/>
      <c r="AV664" s="46"/>
      <c r="AW664" s="46"/>
      <c r="AX664" s="46"/>
      <c r="AY664" s="46"/>
      <c r="BD664" s="46"/>
      <c r="BE664" s="46"/>
    </row>
    <row r="665" spans="13:57" x14ac:dyDescent="0.25">
      <c r="M665" s="46"/>
      <c r="N665" s="46"/>
      <c r="AU665" s="46"/>
      <c r="AV665" s="46"/>
      <c r="AW665" s="46"/>
      <c r="AX665" s="46"/>
      <c r="AY665" s="46"/>
      <c r="BD665" s="46"/>
      <c r="BE665" s="46"/>
    </row>
    <row r="666" spans="13:57" x14ac:dyDescent="0.25">
      <c r="M666" s="46"/>
      <c r="N666" s="46"/>
      <c r="AU666" s="46"/>
      <c r="AV666" s="46"/>
      <c r="AW666" s="46"/>
      <c r="AX666" s="46"/>
      <c r="AY666" s="46"/>
      <c r="BD666" s="46"/>
      <c r="BE666" s="46"/>
    </row>
    <row r="667" spans="13:57" x14ac:dyDescent="0.25">
      <c r="M667" s="46"/>
      <c r="N667" s="46"/>
      <c r="AU667" s="46"/>
      <c r="AV667" s="46"/>
      <c r="AW667" s="46"/>
      <c r="AX667" s="46"/>
      <c r="AY667" s="46"/>
      <c r="BD667" s="46"/>
      <c r="BE667" s="46"/>
    </row>
    <row r="668" spans="13:57" x14ac:dyDescent="0.25">
      <c r="M668" s="46"/>
      <c r="N668" s="46"/>
      <c r="AU668" s="46"/>
      <c r="AV668" s="46"/>
      <c r="AW668" s="46"/>
      <c r="AX668" s="46"/>
      <c r="AY668" s="46"/>
      <c r="BD668" s="46"/>
      <c r="BE668" s="46"/>
    </row>
    <row r="669" spans="13:57" x14ac:dyDescent="0.25">
      <c r="M669" s="46"/>
      <c r="N669" s="46"/>
      <c r="AU669" s="46"/>
      <c r="AV669" s="46"/>
      <c r="AW669" s="46"/>
      <c r="AX669" s="46"/>
      <c r="AY669" s="46"/>
      <c r="BD669" s="46"/>
      <c r="BE669" s="46"/>
    </row>
    <row r="670" spans="13:57" x14ac:dyDescent="0.25">
      <c r="M670" s="46"/>
      <c r="N670" s="46"/>
      <c r="AU670" s="46"/>
      <c r="AV670" s="46"/>
      <c r="AW670" s="46"/>
      <c r="AX670" s="46"/>
      <c r="AY670" s="46"/>
      <c r="BD670" s="46"/>
      <c r="BE670" s="46"/>
    </row>
    <row r="671" spans="13:57" x14ac:dyDescent="0.25">
      <c r="M671" s="46"/>
      <c r="N671" s="46"/>
      <c r="AU671" s="46"/>
      <c r="AV671" s="46"/>
      <c r="AW671" s="46"/>
      <c r="AX671" s="46"/>
      <c r="AY671" s="46"/>
      <c r="BD671" s="46"/>
      <c r="BE671" s="46"/>
    </row>
    <row r="672" spans="13:57" x14ac:dyDescent="0.25">
      <c r="M672" s="46"/>
      <c r="N672" s="46"/>
      <c r="AU672" s="46"/>
      <c r="AV672" s="46"/>
      <c r="AW672" s="46"/>
      <c r="AX672" s="46"/>
      <c r="AY672" s="46"/>
      <c r="BD672" s="46"/>
      <c r="BE672" s="46"/>
    </row>
    <row r="673" spans="13:57" x14ac:dyDescent="0.25">
      <c r="M673" s="46"/>
      <c r="N673" s="46"/>
      <c r="AU673" s="46"/>
      <c r="AV673" s="46"/>
      <c r="AW673" s="46"/>
      <c r="AX673" s="46"/>
      <c r="AY673" s="46"/>
      <c r="BD673" s="46"/>
      <c r="BE673" s="46"/>
    </row>
    <row r="674" spans="13:57" x14ac:dyDescent="0.25">
      <c r="M674" s="46"/>
      <c r="N674" s="46"/>
      <c r="AU674" s="46"/>
      <c r="AV674" s="46"/>
      <c r="AW674" s="46"/>
      <c r="AX674" s="46"/>
      <c r="AY674" s="46"/>
      <c r="BD674" s="46"/>
      <c r="BE674" s="46"/>
    </row>
    <row r="675" spans="13:57" x14ac:dyDescent="0.25">
      <c r="M675" s="46"/>
      <c r="N675" s="46"/>
      <c r="AU675" s="46"/>
      <c r="AV675" s="46"/>
      <c r="AW675" s="46"/>
      <c r="AX675" s="46"/>
      <c r="AY675" s="46"/>
      <c r="BD675" s="46"/>
      <c r="BE675" s="46"/>
    </row>
    <row r="676" spans="13:57" x14ac:dyDescent="0.25">
      <c r="M676" s="46"/>
      <c r="N676" s="46"/>
      <c r="AU676" s="46"/>
      <c r="AV676" s="46"/>
      <c r="AW676" s="46"/>
      <c r="AX676" s="46"/>
      <c r="AY676" s="46"/>
      <c r="BD676" s="46"/>
      <c r="BE676" s="46"/>
    </row>
    <row r="677" spans="13:57" x14ac:dyDescent="0.25">
      <c r="M677" s="46"/>
      <c r="N677" s="46"/>
      <c r="AU677" s="46"/>
      <c r="AV677" s="46"/>
      <c r="AW677" s="46"/>
      <c r="AX677" s="46"/>
      <c r="AY677" s="46"/>
      <c r="BD677" s="46"/>
      <c r="BE677" s="46"/>
    </row>
    <row r="678" spans="13:57" x14ac:dyDescent="0.25">
      <c r="M678" s="46"/>
      <c r="N678" s="46"/>
      <c r="AU678" s="46"/>
      <c r="AV678" s="46"/>
      <c r="AW678" s="46"/>
      <c r="AX678" s="46"/>
      <c r="AY678" s="46"/>
      <c r="BD678" s="46"/>
      <c r="BE678" s="46"/>
    </row>
    <row r="679" spans="13:57" x14ac:dyDescent="0.25">
      <c r="M679" s="46"/>
      <c r="N679" s="46"/>
      <c r="AU679" s="46"/>
      <c r="AV679" s="46"/>
      <c r="AW679" s="46"/>
      <c r="AX679" s="46"/>
      <c r="AY679" s="46"/>
      <c r="BD679" s="46"/>
      <c r="BE679" s="46"/>
    </row>
    <row r="680" spans="13:57" x14ac:dyDescent="0.25">
      <c r="M680" s="46"/>
      <c r="N680" s="46"/>
      <c r="AU680" s="46"/>
      <c r="AV680" s="46"/>
      <c r="AW680" s="46"/>
      <c r="AX680" s="46"/>
      <c r="AY680" s="46"/>
      <c r="BD680" s="46"/>
      <c r="BE680" s="46"/>
    </row>
    <row r="681" spans="13:57" x14ac:dyDescent="0.25">
      <c r="M681" s="46"/>
      <c r="N681" s="46"/>
      <c r="AU681" s="46"/>
      <c r="AV681" s="46"/>
      <c r="AW681" s="46"/>
      <c r="AX681" s="46"/>
      <c r="AY681" s="46"/>
      <c r="BD681" s="46"/>
      <c r="BE681" s="46"/>
    </row>
    <row r="682" spans="13:57" x14ac:dyDescent="0.25">
      <c r="M682" s="46"/>
      <c r="N682" s="46"/>
      <c r="AU682" s="46"/>
      <c r="AV682" s="46"/>
      <c r="AW682" s="46"/>
      <c r="AX682" s="46"/>
      <c r="AY682" s="46"/>
      <c r="BD682" s="46"/>
      <c r="BE682" s="46"/>
    </row>
    <row r="683" spans="13:57" x14ac:dyDescent="0.25">
      <c r="M683" s="46"/>
      <c r="N683" s="46"/>
      <c r="AU683" s="46"/>
      <c r="AV683" s="46"/>
      <c r="AW683" s="46"/>
      <c r="AX683" s="46"/>
      <c r="AY683" s="46"/>
      <c r="BD683" s="46"/>
      <c r="BE683" s="46"/>
    </row>
    <row r="684" spans="13:57" x14ac:dyDescent="0.25">
      <c r="M684" s="46"/>
      <c r="N684" s="46"/>
      <c r="AU684" s="46"/>
      <c r="AV684" s="46"/>
      <c r="AW684" s="46"/>
      <c r="AX684" s="46"/>
      <c r="AY684" s="46"/>
      <c r="BD684" s="46"/>
      <c r="BE684" s="46"/>
    </row>
    <row r="685" spans="13:57" x14ac:dyDescent="0.25">
      <c r="M685" s="46"/>
      <c r="N685" s="46"/>
      <c r="AU685" s="46"/>
      <c r="AV685" s="46"/>
      <c r="AW685" s="46"/>
      <c r="AX685" s="46"/>
      <c r="AY685" s="46"/>
      <c r="BD685" s="46"/>
      <c r="BE685" s="46"/>
    </row>
    <row r="686" spans="13:57" x14ac:dyDescent="0.25">
      <c r="M686" s="46"/>
      <c r="N686" s="46"/>
      <c r="AU686" s="46"/>
      <c r="AV686" s="46"/>
      <c r="AW686" s="46"/>
      <c r="AX686" s="46"/>
      <c r="AY686" s="46"/>
      <c r="BD686" s="46"/>
      <c r="BE686" s="46"/>
    </row>
    <row r="687" spans="13:57" x14ac:dyDescent="0.25">
      <c r="M687" s="46"/>
      <c r="N687" s="46"/>
      <c r="AU687" s="46"/>
      <c r="AV687" s="46"/>
      <c r="AW687" s="46"/>
      <c r="AX687" s="46"/>
      <c r="AY687" s="46"/>
      <c r="BD687" s="46"/>
      <c r="BE687" s="46"/>
    </row>
    <row r="688" spans="13:57" x14ac:dyDescent="0.25">
      <c r="M688" s="46"/>
      <c r="N688" s="46"/>
      <c r="AU688" s="46"/>
      <c r="AV688" s="46"/>
      <c r="AW688" s="46"/>
      <c r="AX688" s="46"/>
      <c r="AY688" s="46"/>
      <c r="BD688" s="46"/>
      <c r="BE688" s="46"/>
    </row>
    <row r="689" spans="13:57" x14ac:dyDescent="0.25">
      <c r="M689" s="46"/>
      <c r="N689" s="46"/>
      <c r="AU689" s="46"/>
      <c r="AV689" s="46"/>
      <c r="AW689" s="46"/>
      <c r="AX689" s="46"/>
      <c r="AY689" s="46"/>
      <c r="BD689" s="46"/>
      <c r="BE689" s="46"/>
    </row>
    <row r="690" spans="13:57" x14ac:dyDescent="0.25">
      <c r="M690" s="46"/>
      <c r="N690" s="46"/>
      <c r="AU690" s="46"/>
      <c r="AV690" s="46"/>
      <c r="AW690" s="46"/>
      <c r="AX690" s="46"/>
      <c r="AY690" s="46"/>
      <c r="BD690" s="46"/>
      <c r="BE690" s="46"/>
    </row>
    <row r="691" spans="13:57" x14ac:dyDescent="0.25">
      <c r="M691" s="46"/>
      <c r="N691" s="46"/>
      <c r="AU691" s="46"/>
      <c r="AV691" s="46"/>
      <c r="AW691" s="46"/>
      <c r="AX691" s="46"/>
      <c r="AY691" s="46"/>
      <c r="BD691" s="46"/>
      <c r="BE691" s="46"/>
    </row>
    <row r="692" spans="13:57" x14ac:dyDescent="0.25">
      <c r="M692" s="46"/>
      <c r="N692" s="46"/>
      <c r="AU692" s="46"/>
      <c r="AV692" s="46"/>
      <c r="AW692" s="46"/>
      <c r="AX692" s="46"/>
      <c r="AY692" s="46"/>
      <c r="BD692" s="46"/>
      <c r="BE692" s="46"/>
    </row>
    <row r="693" spans="13:57" x14ac:dyDescent="0.25">
      <c r="M693" s="46"/>
      <c r="N693" s="46"/>
      <c r="AU693" s="46"/>
      <c r="AV693" s="46"/>
      <c r="AW693" s="46"/>
      <c r="AX693" s="46"/>
      <c r="AY693" s="46"/>
      <c r="BD693" s="46"/>
      <c r="BE693" s="46"/>
    </row>
    <row r="694" spans="13:57" x14ac:dyDescent="0.25">
      <c r="M694" s="46"/>
      <c r="N694" s="46"/>
      <c r="AU694" s="46"/>
      <c r="AV694" s="46"/>
      <c r="AW694" s="46"/>
      <c r="AX694" s="46"/>
      <c r="AY694" s="46"/>
      <c r="BD694" s="46"/>
      <c r="BE694" s="46"/>
    </row>
    <row r="695" spans="13:57" x14ac:dyDescent="0.25">
      <c r="M695" s="46"/>
      <c r="N695" s="46"/>
      <c r="AU695" s="46"/>
      <c r="AV695" s="46"/>
      <c r="AW695" s="46"/>
      <c r="AX695" s="46"/>
      <c r="AY695" s="46"/>
      <c r="BD695" s="46"/>
      <c r="BE695" s="46"/>
    </row>
    <row r="696" spans="13:57" x14ac:dyDescent="0.25">
      <c r="M696" s="46"/>
      <c r="N696" s="46"/>
      <c r="AU696" s="46"/>
      <c r="AV696" s="46"/>
      <c r="AW696" s="46"/>
      <c r="AX696" s="46"/>
      <c r="AY696" s="46"/>
      <c r="BD696" s="46"/>
      <c r="BE696" s="46"/>
    </row>
    <row r="697" spans="13:57" x14ac:dyDescent="0.25">
      <c r="M697" s="46"/>
      <c r="N697" s="46"/>
      <c r="AU697" s="46"/>
      <c r="AV697" s="46"/>
      <c r="AW697" s="46"/>
      <c r="AX697" s="46"/>
      <c r="AY697" s="46"/>
      <c r="BD697" s="46"/>
      <c r="BE697" s="46"/>
    </row>
    <row r="698" spans="13:57" x14ac:dyDescent="0.25">
      <c r="M698" s="46"/>
      <c r="N698" s="46"/>
      <c r="AU698" s="46"/>
      <c r="AV698" s="46"/>
      <c r="AW698" s="46"/>
      <c r="AX698" s="46"/>
      <c r="AY698" s="46"/>
      <c r="BD698" s="46"/>
      <c r="BE698" s="46"/>
    </row>
    <row r="699" spans="13:57" x14ac:dyDescent="0.25">
      <c r="M699" s="46"/>
      <c r="N699" s="46"/>
      <c r="AU699" s="46"/>
      <c r="AV699" s="46"/>
      <c r="AW699" s="46"/>
      <c r="AX699" s="46"/>
      <c r="AY699" s="46"/>
      <c r="BD699" s="46"/>
      <c r="BE699" s="46"/>
    </row>
    <row r="700" spans="13:57" x14ac:dyDescent="0.25">
      <c r="M700" s="46"/>
      <c r="N700" s="46"/>
      <c r="AU700" s="46"/>
      <c r="AV700" s="46"/>
      <c r="AW700" s="46"/>
      <c r="AX700" s="46"/>
      <c r="AY700" s="46"/>
      <c r="BD700" s="46"/>
      <c r="BE700" s="46"/>
    </row>
    <row r="701" spans="13:57" x14ac:dyDescent="0.25">
      <c r="M701" s="46"/>
      <c r="N701" s="46"/>
      <c r="AU701" s="46"/>
      <c r="AV701" s="46"/>
      <c r="AW701" s="46"/>
      <c r="AX701" s="46"/>
      <c r="AY701" s="46"/>
      <c r="BD701" s="46"/>
      <c r="BE701" s="46"/>
    </row>
    <row r="702" spans="13:57" x14ac:dyDescent="0.25">
      <c r="M702" s="46"/>
      <c r="N702" s="46"/>
      <c r="AU702" s="46"/>
      <c r="AV702" s="46"/>
      <c r="AW702" s="46"/>
      <c r="AX702" s="46"/>
      <c r="AY702" s="46"/>
      <c r="BD702" s="46"/>
      <c r="BE702" s="46"/>
    </row>
    <row r="703" spans="13:57" x14ac:dyDescent="0.25">
      <c r="M703" s="46"/>
      <c r="N703" s="46"/>
      <c r="AU703" s="46"/>
      <c r="AV703" s="46"/>
      <c r="AW703" s="46"/>
      <c r="AX703" s="46"/>
      <c r="AY703" s="46"/>
      <c r="BD703" s="46"/>
      <c r="BE703" s="46"/>
    </row>
    <row r="704" spans="13:57" x14ac:dyDescent="0.25">
      <c r="M704" s="46"/>
      <c r="N704" s="46"/>
      <c r="AU704" s="46"/>
      <c r="AV704" s="46"/>
      <c r="AW704" s="46"/>
      <c r="AX704" s="46"/>
      <c r="AY704" s="46"/>
      <c r="BD704" s="46"/>
      <c r="BE704" s="46"/>
    </row>
    <row r="705" spans="13:57" x14ac:dyDescent="0.25">
      <c r="M705" s="46"/>
      <c r="N705" s="46"/>
      <c r="AU705" s="46"/>
      <c r="AV705" s="46"/>
      <c r="AW705" s="46"/>
      <c r="AX705" s="46"/>
      <c r="AY705" s="46"/>
      <c r="BD705" s="46"/>
      <c r="BE705" s="46"/>
    </row>
    <row r="706" spans="13:57" x14ac:dyDescent="0.25">
      <c r="M706" s="46"/>
      <c r="N706" s="46"/>
      <c r="AU706" s="46"/>
      <c r="AV706" s="46"/>
      <c r="AW706" s="46"/>
      <c r="AX706" s="46"/>
      <c r="AY706" s="46"/>
      <c r="BD706" s="46"/>
      <c r="BE706" s="46"/>
    </row>
    <row r="707" spans="13:57" x14ac:dyDescent="0.25">
      <c r="M707" s="46"/>
      <c r="N707" s="46"/>
      <c r="AU707" s="46"/>
      <c r="AV707" s="46"/>
      <c r="AW707" s="46"/>
      <c r="AX707" s="46"/>
      <c r="AY707" s="46"/>
      <c r="BD707" s="46"/>
      <c r="BE707" s="46"/>
    </row>
    <row r="708" spans="13:57" x14ac:dyDescent="0.25">
      <c r="M708" s="46"/>
      <c r="N708" s="46"/>
      <c r="AU708" s="46"/>
      <c r="AV708" s="46"/>
      <c r="AW708" s="46"/>
      <c r="AX708" s="46"/>
      <c r="AY708" s="46"/>
      <c r="BD708" s="46"/>
      <c r="BE708" s="46"/>
    </row>
    <row r="709" spans="13:57" x14ac:dyDescent="0.25">
      <c r="M709" s="46"/>
      <c r="N709" s="46"/>
      <c r="AU709" s="46"/>
      <c r="AV709" s="46"/>
      <c r="AW709" s="46"/>
      <c r="AX709" s="46"/>
      <c r="AY709" s="46"/>
      <c r="BD709" s="46"/>
      <c r="BE709" s="46"/>
    </row>
    <row r="710" spans="13:57" x14ac:dyDescent="0.25">
      <c r="M710" s="46"/>
      <c r="N710" s="46"/>
      <c r="AU710" s="46"/>
      <c r="AV710" s="46"/>
      <c r="AW710" s="46"/>
      <c r="AX710" s="46"/>
      <c r="AY710" s="46"/>
      <c r="BD710" s="46"/>
      <c r="BE710" s="46"/>
    </row>
    <row r="711" spans="13:57" x14ac:dyDescent="0.25">
      <c r="M711" s="46"/>
      <c r="N711" s="46"/>
      <c r="AU711" s="46"/>
      <c r="AV711" s="46"/>
      <c r="AW711" s="46"/>
      <c r="AX711" s="46"/>
      <c r="AY711" s="46"/>
      <c r="BD711" s="46"/>
      <c r="BE711" s="46"/>
    </row>
    <row r="712" spans="13:57" x14ac:dyDescent="0.25">
      <c r="M712" s="46"/>
      <c r="N712" s="46"/>
      <c r="AU712" s="46"/>
      <c r="AV712" s="46"/>
      <c r="AW712" s="46"/>
      <c r="AX712" s="46"/>
      <c r="AY712" s="46"/>
      <c r="BD712" s="46"/>
      <c r="BE712" s="46"/>
    </row>
    <row r="713" spans="13:57" x14ac:dyDescent="0.25">
      <c r="M713" s="46"/>
      <c r="N713" s="46"/>
      <c r="AU713" s="46"/>
      <c r="AV713" s="46"/>
      <c r="AW713" s="46"/>
      <c r="AX713" s="46"/>
      <c r="AY713" s="46"/>
      <c r="BD713" s="46"/>
      <c r="BE713" s="46"/>
    </row>
    <row r="714" spans="13:57" x14ac:dyDescent="0.25">
      <c r="M714" s="46"/>
      <c r="N714" s="46"/>
      <c r="AU714" s="46"/>
      <c r="AV714" s="46"/>
      <c r="AW714" s="46"/>
      <c r="AX714" s="46"/>
      <c r="AY714" s="46"/>
      <c r="BD714" s="46"/>
      <c r="BE714" s="46"/>
    </row>
    <row r="715" spans="13:57" x14ac:dyDescent="0.25">
      <c r="M715" s="46"/>
      <c r="N715" s="46"/>
      <c r="AU715" s="46"/>
      <c r="AV715" s="46"/>
      <c r="AW715" s="46"/>
      <c r="AX715" s="46"/>
      <c r="AY715" s="46"/>
      <c r="BD715" s="46"/>
      <c r="BE715" s="46"/>
    </row>
    <row r="716" spans="13:57" x14ac:dyDescent="0.25">
      <c r="M716" s="46"/>
      <c r="N716" s="46"/>
      <c r="AU716" s="46"/>
      <c r="AV716" s="46"/>
      <c r="AW716" s="46"/>
      <c r="AX716" s="46"/>
      <c r="AY716" s="46"/>
      <c r="BD716" s="46"/>
      <c r="BE716" s="46"/>
    </row>
    <row r="717" spans="13:57" x14ac:dyDescent="0.25">
      <c r="M717" s="46"/>
      <c r="N717" s="46"/>
      <c r="AU717" s="46"/>
      <c r="AV717" s="46"/>
      <c r="AW717" s="46"/>
      <c r="AX717" s="46"/>
      <c r="AY717" s="46"/>
      <c r="BD717" s="46"/>
      <c r="BE717" s="46"/>
    </row>
    <row r="718" spans="13:57" x14ac:dyDescent="0.25">
      <c r="M718" s="46"/>
      <c r="N718" s="46"/>
      <c r="AU718" s="46"/>
      <c r="AV718" s="46"/>
      <c r="AW718" s="46"/>
      <c r="AX718" s="46"/>
      <c r="AY718" s="46"/>
      <c r="BD718" s="46"/>
      <c r="BE718" s="46"/>
    </row>
    <row r="719" spans="13:57" x14ac:dyDescent="0.25">
      <c r="M719" s="46"/>
      <c r="N719" s="46"/>
      <c r="AU719" s="46"/>
      <c r="AV719" s="46"/>
      <c r="AW719" s="46"/>
      <c r="AX719" s="46"/>
      <c r="AY719" s="46"/>
      <c r="BD719" s="46"/>
      <c r="BE719" s="46"/>
    </row>
    <row r="720" spans="13:57" x14ac:dyDescent="0.25">
      <c r="M720" s="46"/>
      <c r="N720" s="46"/>
      <c r="AU720" s="46"/>
      <c r="AV720" s="46"/>
      <c r="AW720" s="46"/>
      <c r="AX720" s="46"/>
      <c r="AY720" s="46"/>
      <c r="BD720" s="46"/>
      <c r="BE720" s="46"/>
    </row>
    <row r="721" spans="13:57" x14ac:dyDescent="0.25">
      <c r="M721" s="46"/>
      <c r="N721" s="46"/>
      <c r="AU721" s="46"/>
      <c r="AV721" s="46"/>
      <c r="AW721" s="46"/>
      <c r="AX721" s="46"/>
      <c r="AY721" s="46"/>
      <c r="BD721" s="46"/>
      <c r="BE721" s="46"/>
    </row>
    <row r="722" spans="13:57" x14ac:dyDescent="0.25">
      <c r="M722" s="46"/>
      <c r="N722" s="46"/>
      <c r="AU722" s="46"/>
      <c r="AV722" s="46"/>
      <c r="AW722" s="46"/>
      <c r="AX722" s="46"/>
      <c r="AY722" s="46"/>
      <c r="BD722" s="46"/>
      <c r="BE722" s="46"/>
    </row>
    <row r="723" spans="13:57" x14ac:dyDescent="0.25">
      <c r="M723" s="46"/>
      <c r="N723" s="46"/>
      <c r="AU723" s="46"/>
      <c r="AV723" s="46"/>
      <c r="AW723" s="46"/>
      <c r="AX723" s="46"/>
      <c r="AY723" s="46"/>
      <c r="BD723" s="46"/>
      <c r="BE723" s="46"/>
    </row>
    <row r="724" spans="13:57" x14ac:dyDescent="0.25">
      <c r="M724" s="46"/>
      <c r="N724" s="46"/>
      <c r="AU724" s="46"/>
      <c r="AV724" s="46"/>
      <c r="AW724" s="46"/>
      <c r="AX724" s="46"/>
      <c r="AY724" s="46"/>
      <c r="BD724" s="46"/>
      <c r="BE724" s="46"/>
    </row>
    <row r="725" spans="13:57" x14ac:dyDescent="0.25">
      <c r="M725" s="46"/>
      <c r="N725" s="46"/>
      <c r="AU725" s="46"/>
      <c r="AV725" s="46"/>
      <c r="AW725" s="46"/>
      <c r="AX725" s="46"/>
      <c r="AY725" s="46"/>
      <c r="BD725" s="46"/>
      <c r="BE725" s="46"/>
    </row>
    <row r="726" spans="13:57" x14ac:dyDescent="0.25">
      <c r="M726" s="46"/>
      <c r="N726" s="46"/>
      <c r="AU726" s="46"/>
      <c r="AV726" s="46"/>
      <c r="AW726" s="46"/>
      <c r="AX726" s="46"/>
      <c r="AY726" s="46"/>
      <c r="BD726" s="46"/>
      <c r="BE726" s="46"/>
    </row>
    <row r="727" spans="13:57" x14ac:dyDescent="0.25">
      <c r="M727" s="46"/>
      <c r="N727" s="46"/>
      <c r="AU727" s="46"/>
      <c r="AV727" s="46"/>
      <c r="AW727" s="46"/>
      <c r="AX727" s="46"/>
      <c r="AY727" s="46"/>
      <c r="BD727" s="46"/>
      <c r="BE727" s="46"/>
    </row>
    <row r="728" spans="13:57" x14ac:dyDescent="0.25">
      <c r="M728" s="46"/>
      <c r="N728" s="46"/>
      <c r="AU728" s="46"/>
      <c r="AV728" s="46"/>
      <c r="AW728" s="46"/>
      <c r="AX728" s="46"/>
      <c r="AY728" s="46"/>
      <c r="BD728" s="46"/>
      <c r="BE728" s="46"/>
    </row>
    <row r="729" spans="13:57" x14ac:dyDescent="0.25">
      <c r="M729" s="46"/>
      <c r="N729" s="46"/>
      <c r="AU729" s="46"/>
      <c r="AV729" s="46"/>
      <c r="AW729" s="46"/>
      <c r="AX729" s="46"/>
      <c r="AY729" s="46"/>
      <c r="BD729" s="46"/>
      <c r="BE729" s="46"/>
    </row>
    <row r="730" spans="13:57" x14ac:dyDescent="0.25">
      <c r="M730" s="46"/>
      <c r="N730" s="46"/>
      <c r="AU730" s="46"/>
      <c r="AV730" s="46"/>
      <c r="AW730" s="46"/>
      <c r="AX730" s="46"/>
      <c r="AY730" s="46"/>
      <c r="BD730" s="46"/>
      <c r="BE730" s="46"/>
    </row>
    <row r="731" spans="13:57" x14ac:dyDescent="0.25">
      <c r="M731" s="46"/>
      <c r="N731" s="46"/>
      <c r="AU731" s="46"/>
      <c r="AV731" s="46"/>
      <c r="AW731" s="46"/>
      <c r="AX731" s="46"/>
      <c r="AY731" s="46"/>
      <c r="BD731" s="46"/>
      <c r="BE731" s="46"/>
    </row>
    <row r="732" spans="13:57" x14ac:dyDescent="0.25">
      <c r="M732" s="46"/>
      <c r="N732" s="46"/>
      <c r="AU732" s="46"/>
      <c r="AV732" s="46"/>
      <c r="AW732" s="46"/>
      <c r="AX732" s="46"/>
      <c r="AY732" s="46"/>
      <c r="BD732" s="46"/>
      <c r="BE732" s="46"/>
    </row>
    <row r="733" spans="13:57" x14ac:dyDescent="0.25">
      <c r="M733" s="46"/>
      <c r="N733" s="46"/>
      <c r="AU733" s="46"/>
      <c r="AV733" s="46"/>
      <c r="AW733" s="46"/>
      <c r="AX733" s="46"/>
      <c r="AY733" s="46"/>
      <c r="BD733" s="46"/>
      <c r="BE733" s="46"/>
    </row>
    <row r="734" spans="13:57" x14ac:dyDescent="0.25">
      <c r="M734" s="46"/>
      <c r="N734" s="46"/>
      <c r="AU734" s="46"/>
      <c r="AV734" s="46"/>
      <c r="AW734" s="46"/>
      <c r="AX734" s="46"/>
      <c r="AY734" s="46"/>
      <c r="BD734" s="46"/>
      <c r="BE734" s="46"/>
    </row>
    <row r="735" spans="13:57" x14ac:dyDescent="0.25">
      <c r="M735" s="46"/>
      <c r="N735" s="46"/>
      <c r="AU735" s="46"/>
      <c r="AV735" s="46"/>
      <c r="AW735" s="46"/>
      <c r="AX735" s="46"/>
      <c r="AY735" s="46"/>
      <c r="BD735" s="46"/>
      <c r="BE735" s="46"/>
    </row>
    <row r="736" spans="13:57" x14ac:dyDescent="0.25">
      <c r="M736" s="46"/>
      <c r="N736" s="46"/>
      <c r="AU736" s="46"/>
      <c r="AV736" s="46"/>
      <c r="AW736" s="46"/>
      <c r="AX736" s="46"/>
      <c r="AY736" s="46"/>
      <c r="BD736" s="46"/>
      <c r="BE736" s="46"/>
    </row>
    <row r="737" spans="13:57" x14ac:dyDescent="0.25">
      <c r="M737" s="46"/>
      <c r="N737" s="46"/>
      <c r="AU737" s="46"/>
      <c r="AV737" s="46"/>
      <c r="AW737" s="46"/>
      <c r="AX737" s="46"/>
      <c r="AY737" s="46"/>
      <c r="BD737" s="46"/>
      <c r="BE737" s="46"/>
    </row>
    <row r="738" spans="13:57" x14ac:dyDescent="0.25">
      <c r="M738" s="46"/>
      <c r="N738" s="46"/>
      <c r="AU738" s="46"/>
      <c r="AV738" s="46"/>
      <c r="AW738" s="46"/>
      <c r="AX738" s="46"/>
      <c r="AY738" s="46"/>
      <c r="BD738" s="46"/>
      <c r="BE738" s="46"/>
    </row>
    <row r="739" spans="13:57" x14ac:dyDescent="0.25">
      <c r="M739" s="46"/>
      <c r="N739" s="46"/>
      <c r="AU739" s="46"/>
      <c r="AV739" s="46"/>
      <c r="AW739" s="46"/>
      <c r="AX739" s="46"/>
      <c r="AY739" s="46"/>
      <c r="BD739" s="46"/>
      <c r="BE739" s="46"/>
    </row>
    <row r="740" spans="13:57" x14ac:dyDescent="0.25">
      <c r="M740" s="46"/>
      <c r="N740" s="46"/>
      <c r="AU740" s="46"/>
      <c r="AV740" s="46"/>
      <c r="AW740" s="46"/>
      <c r="AX740" s="46"/>
      <c r="AY740" s="46"/>
      <c r="BD740" s="46"/>
      <c r="BE740" s="46"/>
    </row>
    <row r="741" spans="13:57" x14ac:dyDescent="0.25">
      <c r="M741" s="46"/>
      <c r="N741" s="46"/>
      <c r="AU741" s="46"/>
      <c r="AV741" s="46"/>
      <c r="AW741" s="46"/>
      <c r="AX741" s="46"/>
      <c r="AY741" s="46"/>
      <c r="BD741" s="46"/>
      <c r="BE741" s="46"/>
    </row>
    <row r="742" spans="13:57" x14ac:dyDescent="0.25">
      <c r="M742" s="46"/>
      <c r="N742" s="46"/>
      <c r="AU742" s="46"/>
      <c r="AV742" s="46"/>
      <c r="AW742" s="46"/>
      <c r="AX742" s="46"/>
      <c r="AY742" s="46"/>
      <c r="BD742" s="46"/>
      <c r="BE742" s="46"/>
    </row>
    <row r="743" spans="13:57" x14ac:dyDescent="0.25">
      <c r="M743" s="46"/>
      <c r="N743" s="46"/>
      <c r="AU743" s="46"/>
      <c r="AV743" s="46"/>
      <c r="AW743" s="46"/>
      <c r="AX743" s="46"/>
      <c r="AY743" s="46"/>
      <c r="BD743" s="46"/>
      <c r="BE743" s="46"/>
    </row>
    <row r="744" spans="13:57" x14ac:dyDescent="0.25">
      <c r="M744" s="46"/>
      <c r="N744" s="46"/>
      <c r="AU744" s="46"/>
      <c r="AV744" s="46"/>
      <c r="AW744" s="46"/>
      <c r="AX744" s="46"/>
      <c r="AY744" s="46"/>
      <c r="BD744" s="46"/>
      <c r="BE744" s="46"/>
    </row>
    <row r="745" spans="13:57" x14ac:dyDescent="0.25">
      <c r="M745" s="46"/>
      <c r="N745" s="46"/>
      <c r="AU745" s="46"/>
      <c r="AV745" s="46"/>
      <c r="AW745" s="46"/>
      <c r="AX745" s="46"/>
      <c r="AY745" s="46"/>
      <c r="BD745" s="46"/>
      <c r="BE745" s="46"/>
    </row>
    <row r="746" spans="13:57" x14ac:dyDescent="0.25">
      <c r="M746" s="46"/>
      <c r="N746" s="46"/>
      <c r="AU746" s="46"/>
      <c r="AV746" s="46"/>
      <c r="AW746" s="46"/>
      <c r="AX746" s="46"/>
      <c r="AY746" s="46"/>
      <c r="BD746" s="46"/>
      <c r="BE746" s="46"/>
    </row>
    <row r="747" spans="13:57" x14ac:dyDescent="0.25">
      <c r="M747" s="46"/>
      <c r="N747" s="46"/>
      <c r="AU747" s="46"/>
      <c r="AV747" s="46"/>
      <c r="AW747" s="46"/>
      <c r="AX747" s="46"/>
      <c r="AY747" s="46"/>
      <c r="BD747" s="46"/>
      <c r="BE747" s="46"/>
    </row>
    <row r="748" spans="13:57" x14ac:dyDescent="0.25">
      <c r="M748" s="46"/>
      <c r="N748" s="46"/>
      <c r="AU748" s="46"/>
      <c r="AV748" s="46"/>
      <c r="AW748" s="46"/>
      <c r="AX748" s="46"/>
      <c r="AY748" s="46"/>
      <c r="BD748" s="46"/>
      <c r="BE748" s="46"/>
    </row>
    <row r="749" spans="13:57" x14ac:dyDescent="0.25">
      <c r="M749" s="46"/>
      <c r="N749" s="46"/>
      <c r="AU749" s="46"/>
      <c r="AV749" s="46"/>
      <c r="AW749" s="46"/>
      <c r="AX749" s="46"/>
      <c r="AY749" s="46"/>
      <c r="BD749" s="46"/>
      <c r="BE749" s="46"/>
    </row>
    <row r="750" spans="13:57" x14ac:dyDescent="0.25">
      <c r="M750" s="46"/>
      <c r="N750" s="46"/>
      <c r="AU750" s="46"/>
      <c r="AV750" s="46"/>
      <c r="AW750" s="46"/>
      <c r="AX750" s="46"/>
      <c r="AY750" s="46"/>
      <c r="BD750" s="46"/>
      <c r="BE750" s="46"/>
    </row>
    <row r="751" spans="13:57" x14ac:dyDescent="0.25">
      <c r="M751" s="46"/>
      <c r="N751" s="46"/>
      <c r="AU751" s="46"/>
      <c r="AV751" s="46"/>
      <c r="AW751" s="46"/>
      <c r="AX751" s="46"/>
      <c r="AY751" s="46"/>
      <c r="BD751" s="46"/>
      <c r="BE751" s="46"/>
    </row>
    <row r="752" spans="13:57" x14ac:dyDescent="0.25">
      <c r="M752" s="46"/>
      <c r="N752" s="46"/>
      <c r="AU752" s="46"/>
      <c r="AV752" s="46"/>
      <c r="AW752" s="46"/>
      <c r="AX752" s="46"/>
      <c r="AY752" s="46"/>
      <c r="BD752" s="46"/>
      <c r="BE752" s="46"/>
    </row>
    <row r="753" spans="13:57" x14ac:dyDescent="0.25">
      <c r="M753" s="46"/>
      <c r="N753" s="46"/>
      <c r="AU753" s="46"/>
      <c r="AV753" s="46"/>
      <c r="AW753" s="46"/>
      <c r="AX753" s="46"/>
      <c r="AY753" s="46"/>
      <c r="BD753" s="46"/>
      <c r="BE753" s="46"/>
    </row>
    <row r="754" spans="13:57" x14ac:dyDescent="0.25">
      <c r="M754" s="46"/>
      <c r="N754" s="46"/>
      <c r="AU754" s="46"/>
      <c r="AV754" s="46"/>
      <c r="AW754" s="46"/>
      <c r="AX754" s="46"/>
      <c r="AY754" s="46"/>
      <c r="BD754" s="46"/>
      <c r="BE754" s="46"/>
    </row>
    <row r="755" spans="13:57" x14ac:dyDescent="0.25">
      <c r="M755" s="46"/>
      <c r="N755" s="46"/>
      <c r="AU755" s="46"/>
      <c r="AV755" s="46"/>
      <c r="AW755" s="46"/>
      <c r="AX755" s="46"/>
      <c r="AY755" s="46"/>
      <c r="BD755" s="46"/>
      <c r="BE755" s="46"/>
    </row>
    <row r="756" spans="13:57" x14ac:dyDescent="0.25">
      <c r="M756" s="46"/>
      <c r="N756" s="46"/>
      <c r="AU756" s="46"/>
      <c r="AV756" s="46"/>
      <c r="AW756" s="46"/>
      <c r="AX756" s="46"/>
      <c r="AY756" s="46"/>
      <c r="BD756" s="46"/>
      <c r="BE756" s="46"/>
    </row>
    <row r="757" spans="13:57" x14ac:dyDescent="0.25">
      <c r="M757" s="46"/>
      <c r="N757" s="46"/>
      <c r="AU757" s="46"/>
      <c r="AV757" s="46"/>
      <c r="AW757" s="46"/>
      <c r="AX757" s="46"/>
      <c r="AY757" s="46"/>
      <c r="BD757" s="46"/>
      <c r="BE757" s="46"/>
    </row>
    <row r="758" spans="13:57" x14ac:dyDescent="0.25">
      <c r="M758" s="46"/>
      <c r="N758" s="46"/>
      <c r="AU758" s="46"/>
      <c r="AV758" s="46"/>
      <c r="AW758" s="46"/>
      <c r="AX758" s="46"/>
      <c r="AY758" s="46"/>
      <c r="BD758" s="46"/>
      <c r="BE758" s="46"/>
    </row>
    <row r="759" spans="13:57" x14ac:dyDescent="0.25">
      <c r="M759" s="46"/>
      <c r="N759" s="46"/>
      <c r="AU759" s="46"/>
      <c r="AV759" s="46"/>
      <c r="AW759" s="46"/>
      <c r="AX759" s="46"/>
      <c r="AY759" s="46"/>
      <c r="BD759" s="46"/>
      <c r="BE759" s="46"/>
    </row>
    <row r="760" spans="13:57" x14ac:dyDescent="0.25">
      <c r="M760" s="46"/>
      <c r="N760" s="46"/>
      <c r="AU760" s="46"/>
      <c r="AV760" s="46"/>
      <c r="AW760" s="46"/>
      <c r="AX760" s="46"/>
      <c r="AY760" s="46"/>
      <c r="BD760" s="46"/>
      <c r="BE760" s="46"/>
    </row>
    <row r="761" spans="13:57" x14ac:dyDescent="0.25">
      <c r="M761" s="46"/>
      <c r="N761" s="46"/>
      <c r="AU761" s="46"/>
      <c r="AV761" s="46"/>
      <c r="AW761" s="46"/>
      <c r="AX761" s="46"/>
      <c r="AY761" s="46"/>
      <c r="BD761" s="46"/>
      <c r="BE761" s="46"/>
    </row>
    <row r="762" spans="13:57" x14ac:dyDescent="0.25">
      <c r="M762" s="46"/>
      <c r="N762" s="46"/>
      <c r="AU762" s="46"/>
      <c r="AV762" s="46"/>
      <c r="AW762" s="46"/>
      <c r="AX762" s="46"/>
      <c r="AY762" s="46"/>
      <c r="BD762" s="46"/>
      <c r="BE762" s="46"/>
    </row>
    <row r="763" spans="13:57" x14ac:dyDescent="0.25">
      <c r="M763" s="46"/>
      <c r="N763" s="46"/>
      <c r="AU763" s="46"/>
      <c r="AV763" s="46"/>
      <c r="AW763" s="46"/>
      <c r="AX763" s="46"/>
      <c r="AY763" s="46"/>
      <c r="BD763" s="46"/>
      <c r="BE763" s="46"/>
    </row>
    <row r="764" spans="13:57" x14ac:dyDescent="0.25">
      <c r="M764" s="46"/>
      <c r="N764" s="46"/>
      <c r="AU764" s="46"/>
      <c r="AV764" s="46"/>
      <c r="AW764" s="46"/>
      <c r="AX764" s="46"/>
      <c r="AY764" s="46"/>
      <c r="BD764" s="46"/>
      <c r="BE764" s="46"/>
    </row>
    <row r="765" spans="13:57" x14ac:dyDescent="0.25">
      <c r="M765" s="46"/>
      <c r="N765" s="46"/>
      <c r="AU765" s="46"/>
      <c r="AV765" s="46"/>
      <c r="AW765" s="46"/>
      <c r="AX765" s="46"/>
      <c r="AY765" s="46"/>
      <c r="BD765" s="46"/>
      <c r="BE765" s="46"/>
    </row>
    <row r="766" spans="13:57" x14ac:dyDescent="0.25">
      <c r="M766" s="46"/>
      <c r="N766" s="46"/>
      <c r="AU766" s="46"/>
      <c r="AV766" s="46"/>
      <c r="AW766" s="46"/>
      <c r="AX766" s="46"/>
      <c r="AY766" s="46"/>
      <c r="BD766" s="46"/>
      <c r="BE766" s="46"/>
    </row>
    <row r="767" spans="13:57" x14ac:dyDescent="0.25">
      <c r="M767" s="46"/>
      <c r="N767" s="46"/>
      <c r="AU767" s="46"/>
      <c r="AV767" s="46"/>
      <c r="AW767" s="46"/>
      <c r="AX767" s="46"/>
      <c r="AY767" s="46"/>
      <c r="BD767" s="46"/>
      <c r="BE767" s="46"/>
    </row>
    <row r="768" spans="13:57" x14ac:dyDescent="0.25">
      <c r="M768" s="46"/>
      <c r="N768" s="46"/>
      <c r="AU768" s="46"/>
      <c r="AV768" s="46"/>
      <c r="AW768" s="46"/>
      <c r="AX768" s="46"/>
      <c r="AY768" s="46"/>
      <c r="BD768" s="46"/>
      <c r="BE768" s="46"/>
    </row>
    <row r="769" spans="13:57" x14ac:dyDescent="0.25">
      <c r="M769" s="46"/>
      <c r="N769" s="46"/>
      <c r="AU769" s="46"/>
      <c r="AV769" s="46"/>
      <c r="AW769" s="46"/>
      <c r="AX769" s="46"/>
      <c r="AY769" s="46"/>
      <c r="BD769" s="46"/>
      <c r="BE769" s="46"/>
    </row>
    <row r="770" spans="13:57" x14ac:dyDescent="0.25">
      <c r="M770" s="46"/>
      <c r="N770" s="46"/>
      <c r="AU770" s="46"/>
      <c r="AV770" s="46"/>
      <c r="AW770" s="46"/>
      <c r="AX770" s="46"/>
      <c r="AY770" s="46"/>
      <c r="BD770" s="46"/>
      <c r="BE770" s="46"/>
    </row>
    <row r="771" spans="13:57" x14ac:dyDescent="0.25">
      <c r="M771" s="46"/>
      <c r="N771" s="46"/>
      <c r="AU771" s="46"/>
      <c r="AV771" s="46"/>
      <c r="AW771" s="46"/>
      <c r="AX771" s="46"/>
      <c r="AY771" s="46"/>
      <c r="BD771" s="46"/>
      <c r="BE771" s="46"/>
    </row>
    <row r="772" spans="13:57" x14ac:dyDescent="0.25">
      <c r="M772" s="46"/>
      <c r="N772" s="46"/>
      <c r="AU772" s="46"/>
      <c r="AV772" s="46"/>
      <c r="AW772" s="46"/>
      <c r="AX772" s="46"/>
      <c r="AY772" s="46"/>
      <c r="BD772" s="46"/>
      <c r="BE772" s="46"/>
    </row>
    <row r="773" spans="13:57" x14ac:dyDescent="0.25">
      <c r="M773" s="46"/>
      <c r="N773" s="46"/>
      <c r="AU773" s="46"/>
      <c r="AV773" s="46"/>
      <c r="AW773" s="46"/>
      <c r="AX773" s="46"/>
      <c r="AY773" s="46"/>
      <c r="BD773" s="46"/>
      <c r="BE773" s="46"/>
    </row>
    <row r="774" spans="13:57" x14ac:dyDescent="0.25">
      <c r="M774" s="46"/>
      <c r="N774" s="46"/>
      <c r="AU774" s="46"/>
      <c r="AV774" s="46"/>
      <c r="AW774" s="46"/>
      <c r="AX774" s="46"/>
      <c r="AY774" s="46"/>
      <c r="BD774" s="46"/>
      <c r="BE774" s="46"/>
    </row>
    <row r="775" spans="13:57" x14ac:dyDescent="0.25">
      <c r="M775" s="46"/>
      <c r="N775" s="46"/>
      <c r="AU775" s="46"/>
      <c r="AV775" s="46"/>
      <c r="AW775" s="46"/>
      <c r="AX775" s="46"/>
      <c r="AY775" s="46"/>
      <c r="BD775" s="46"/>
      <c r="BE775" s="46"/>
    </row>
    <row r="776" spans="13:57" x14ac:dyDescent="0.25">
      <c r="M776" s="46"/>
      <c r="N776" s="46"/>
      <c r="AU776" s="46"/>
      <c r="AV776" s="46"/>
      <c r="AW776" s="46"/>
      <c r="AX776" s="46"/>
      <c r="AY776" s="46"/>
      <c r="BD776" s="46"/>
      <c r="BE776" s="46"/>
    </row>
    <row r="777" spans="13:57" x14ac:dyDescent="0.25">
      <c r="M777" s="46"/>
      <c r="N777" s="46"/>
      <c r="AU777" s="46"/>
      <c r="AV777" s="46"/>
      <c r="AW777" s="46"/>
      <c r="AX777" s="46"/>
      <c r="AY777" s="46"/>
      <c r="BD777" s="46"/>
      <c r="BE777" s="46"/>
    </row>
    <row r="778" spans="13:57" x14ac:dyDescent="0.25">
      <c r="M778" s="46"/>
      <c r="N778" s="46"/>
      <c r="AU778" s="46"/>
      <c r="AV778" s="46"/>
      <c r="AW778" s="46"/>
      <c r="AX778" s="46"/>
      <c r="AY778" s="46"/>
      <c r="BD778" s="46"/>
      <c r="BE778" s="46"/>
    </row>
    <row r="779" spans="13:57" x14ac:dyDescent="0.25">
      <c r="M779" s="46"/>
      <c r="N779" s="46"/>
      <c r="AU779" s="46"/>
      <c r="AV779" s="46"/>
      <c r="AW779" s="46"/>
      <c r="AX779" s="46"/>
      <c r="AY779" s="46"/>
      <c r="BD779" s="46"/>
      <c r="BE779" s="46"/>
    </row>
    <row r="780" spans="13:57" x14ac:dyDescent="0.25">
      <c r="M780" s="46"/>
      <c r="N780" s="46"/>
      <c r="AU780" s="46"/>
      <c r="AV780" s="46"/>
      <c r="AW780" s="46"/>
      <c r="AX780" s="46"/>
      <c r="AY780" s="46"/>
      <c r="BD780" s="46"/>
      <c r="BE780" s="46"/>
    </row>
    <row r="781" spans="13:57" x14ac:dyDescent="0.25">
      <c r="M781" s="46"/>
      <c r="N781" s="46"/>
      <c r="AU781" s="46"/>
      <c r="AV781" s="46"/>
      <c r="AW781" s="46"/>
      <c r="AX781" s="46"/>
      <c r="AY781" s="46"/>
      <c r="BD781" s="46"/>
      <c r="BE781" s="46"/>
    </row>
    <row r="782" spans="13:57" x14ac:dyDescent="0.25">
      <c r="M782" s="46"/>
      <c r="N782" s="46"/>
      <c r="AU782" s="46"/>
      <c r="AV782" s="46"/>
      <c r="AW782" s="46"/>
      <c r="AX782" s="46"/>
      <c r="AY782" s="46"/>
      <c r="BD782" s="46"/>
      <c r="BE782" s="46"/>
    </row>
    <row r="783" spans="13:57" x14ac:dyDescent="0.25">
      <c r="M783" s="46"/>
      <c r="N783" s="46"/>
      <c r="AU783" s="46"/>
      <c r="AV783" s="46"/>
      <c r="AW783" s="46"/>
      <c r="AX783" s="46"/>
      <c r="AY783" s="46"/>
      <c r="BD783" s="46"/>
      <c r="BE783" s="46"/>
    </row>
    <row r="784" spans="13:57" x14ac:dyDescent="0.25">
      <c r="M784" s="46"/>
      <c r="N784" s="46"/>
      <c r="AU784" s="46"/>
      <c r="AV784" s="46"/>
      <c r="AW784" s="46"/>
      <c r="AX784" s="46"/>
      <c r="AY784" s="46"/>
      <c r="BD784" s="46"/>
      <c r="BE784" s="46"/>
    </row>
    <row r="785" spans="13:57" x14ac:dyDescent="0.25">
      <c r="M785" s="46"/>
      <c r="N785" s="46"/>
      <c r="AU785" s="46"/>
      <c r="AV785" s="46"/>
      <c r="AW785" s="46"/>
      <c r="AX785" s="46"/>
      <c r="AY785" s="46"/>
      <c r="BD785" s="46"/>
      <c r="BE785" s="46"/>
    </row>
    <row r="786" spans="13:57" x14ac:dyDescent="0.25">
      <c r="M786" s="46"/>
      <c r="N786" s="46"/>
      <c r="AU786" s="46"/>
      <c r="AV786" s="46"/>
      <c r="AW786" s="46"/>
      <c r="AX786" s="46"/>
      <c r="AY786" s="46"/>
      <c r="BD786" s="46"/>
      <c r="BE786" s="46"/>
    </row>
    <row r="787" spans="13:57" x14ac:dyDescent="0.25">
      <c r="M787" s="46"/>
      <c r="N787" s="46"/>
      <c r="AU787" s="46"/>
      <c r="AV787" s="46"/>
      <c r="AW787" s="46"/>
      <c r="AX787" s="46"/>
      <c r="AY787" s="46"/>
      <c r="BD787" s="46"/>
      <c r="BE787" s="46"/>
    </row>
    <row r="788" spans="13:57" x14ac:dyDescent="0.25">
      <c r="M788" s="46"/>
      <c r="N788" s="46"/>
      <c r="AU788" s="46"/>
      <c r="AV788" s="46"/>
      <c r="AW788" s="46"/>
      <c r="AX788" s="46"/>
      <c r="AY788" s="46"/>
      <c r="BD788" s="46"/>
      <c r="BE788" s="46"/>
    </row>
    <row r="789" spans="13:57" x14ac:dyDescent="0.25">
      <c r="M789" s="46"/>
      <c r="N789" s="46"/>
      <c r="AU789" s="46"/>
      <c r="AV789" s="46"/>
      <c r="AW789" s="46"/>
      <c r="AX789" s="46"/>
      <c r="AY789" s="46"/>
      <c r="BD789" s="46"/>
      <c r="BE789" s="46"/>
    </row>
    <row r="790" spans="13:57" x14ac:dyDescent="0.25">
      <c r="M790" s="46"/>
      <c r="N790" s="46"/>
      <c r="AU790" s="46"/>
      <c r="AV790" s="46"/>
      <c r="AW790" s="46"/>
      <c r="AX790" s="46"/>
      <c r="AY790" s="46"/>
      <c r="BD790" s="46"/>
      <c r="BE790" s="46"/>
    </row>
    <row r="791" spans="13:57" x14ac:dyDescent="0.25">
      <c r="M791" s="46"/>
      <c r="N791" s="46"/>
      <c r="AU791" s="46"/>
      <c r="AV791" s="46"/>
      <c r="AW791" s="46"/>
      <c r="AX791" s="46"/>
      <c r="AY791" s="46"/>
      <c r="BD791" s="46"/>
      <c r="BE791" s="46"/>
    </row>
    <row r="792" spans="13:57" x14ac:dyDescent="0.25">
      <c r="M792" s="46"/>
      <c r="N792" s="46"/>
      <c r="AU792" s="46"/>
      <c r="AV792" s="46"/>
      <c r="AW792" s="46"/>
      <c r="AX792" s="46"/>
      <c r="AY792" s="46"/>
      <c r="BD792" s="46"/>
      <c r="BE792" s="46"/>
    </row>
    <row r="793" spans="13:57" x14ac:dyDescent="0.25">
      <c r="M793" s="46"/>
      <c r="N793" s="46"/>
      <c r="AU793" s="46"/>
      <c r="AV793" s="46"/>
      <c r="AW793" s="46"/>
      <c r="AX793" s="46"/>
      <c r="AY793" s="46"/>
      <c r="BD793" s="46"/>
      <c r="BE793" s="46"/>
    </row>
    <row r="794" spans="13:57" x14ac:dyDescent="0.25">
      <c r="M794" s="46"/>
      <c r="N794" s="46"/>
      <c r="AU794" s="46"/>
      <c r="AV794" s="46"/>
      <c r="AW794" s="46"/>
      <c r="AX794" s="46"/>
      <c r="AY794" s="46"/>
      <c r="BD794" s="46"/>
      <c r="BE794" s="46"/>
    </row>
    <row r="795" spans="13:57" x14ac:dyDescent="0.25">
      <c r="M795" s="46"/>
      <c r="N795" s="46"/>
      <c r="AU795" s="46"/>
      <c r="AV795" s="46"/>
      <c r="AW795" s="46"/>
      <c r="AX795" s="46"/>
      <c r="AY795" s="46"/>
      <c r="BD795" s="46"/>
      <c r="BE795" s="46"/>
    </row>
    <row r="796" spans="13:57" x14ac:dyDescent="0.25">
      <c r="M796" s="46"/>
      <c r="N796" s="46"/>
      <c r="AU796" s="46"/>
      <c r="AV796" s="46"/>
      <c r="AW796" s="46"/>
      <c r="AX796" s="46"/>
      <c r="AY796" s="46"/>
      <c r="BD796" s="46"/>
      <c r="BE796" s="46"/>
    </row>
    <row r="797" spans="13:57" x14ac:dyDescent="0.25">
      <c r="M797" s="46"/>
      <c r="N797" s="46"/>
      <c r="AU797" s="46"/>
      <c r="AV797" s="46"/>
      <c r="AW797" s="46"/>
      <c r="AX797" s="46"/>
      <c r="AY797" s="46"/>
      <c r="BD797" s="46"/>
      <c r="BE797" s="46"/>
    </row>
    <row r="798" spans="13:57" x14ac:dyDescent="0.25">
      <c r="M798" s="46"/>
      <c r="N798" s="46"/>
      <c r="AU798" s="46"/>
      <c r="AV798" s="46"/>
      <c r="AW798" s="46"/>
      <c r="AX798" s="46"/>
      <c r="AY798" s="46"/>
      <c r="BD798" s="46"/>
      <c r="BE798" s="46"/>
    </row>
    <row r="799" spans="13:57" x14ac:dyDescent="0.25">
      <c r="M799" s="46"/>
      <c r="N799" s="46"/>
      <c r="AU799" s="46"/>
      <c r="AV799" s="46"/>
      <c r="AW799" s="46"/>
      <c r="AX799" s="46"/>
      <c r="AY799" s="46"/>
      <c r="BD799" s="46"/>
      <c r="BE799" s="46"/>
    </row>
    <row r="800" spans="13:57" x14ac:dyDescent="0.25">
      <c r="M800" s="46"/>
      <c r="N800" s="46"/>
      <c r="AU800" s="46"/>
      <c r="AV800" s="46"/>
      <c r="AW800" s="46"/>
      <c r="AX800" s="46"/>
      <c r="AY800" s="46"/>
      <c r="BD800" s="46"/>
      <c r="BE800" s="46"/>
    </row>
    <row r="801" spans="13:57" x14ac:dyDescent="0.25">
      <c r="M801" s="46"/>
      <c r="N801" s="46"/>
      <c r="AU801" s="46"/>
      <c r="AV801" s="46"/>
      <c r="AW801" s="46"/>
      <c r="AX801" s="46"/>
      <c r="AY801" s="46"/>
      <c r="BD801" s="46"/>
      <c r="BE801" s="46"/>
    </row>
    <row r="802" spans="13:57" x14ac:dyDescent="0.25">
      <c r="M802" s="46"/>
      <c r="N802" s="46"/>
      <c r="AU802" s="46"/>
      <c r="AV802" s="46"/>
      <c r="AW802" s="46"/>
      <c r="AX802" s="46"/>
      <c r="AY802" s="46"/>
      <c r="BD802" s="46"/>
      <c r="BE802" s="46"/>
    </row>
    <row r="803" spans="13:57" x14ac:dyDescent="0.25">
      <c r="M803" s="46"/>
      <c r="N803" s="46"/>
      <c r="AU803" s="46"/>
      <c r="AV803" s="46"/>
      <c r="AW803" s="46"/>
      <c r="AX803" s="46"/>
      <c r="AY803" s="46"/>
      <c r="BD803" s="46"/>
      <c r="BE803" s="46"/>
    </row>
    <row r="804" spans="13:57" x14ac:dyDescent="0.25">
      <c r="M804" s="46"/>
      <c r="N804" s="46"/>
      <c r="AU804" s="46"/>
      <c r="AV804" s="46"/>
      <c r="AW804" s="46"/>
      <c r="AX804" s="46"/>
      <c r="AY804" s="46"/>
      <c r="BD804" s="46"/>
      <c r="BE804" s="46"/>
    </row>
    <row r="805" spans="13:57" x14ac:dyDescent="0.25">
      <c r="M805" s="46"/>
      <c r="N805" s="46"/>
      <c r="AU805" s="46"/>
      <c r="AV805" s="46"/>
      <c r="AW805" s="46"/>
      <c r="AX805" s="46"/>
      <c r="AY805" s="46"/>
      <c r="BD805" s="46"/>
      <c r="BE805" s="46"/>
    </row>
    <row r="806" spans="13:57" x14ac:dyDescent="0.25">
      <c r="M806" s="46"/>
      <c r="N806" s="46"/>
      <c r="AU806" s="46"/>
      <c r="AV806" s="46"/>
      <c r="AW806" s="46"/>
      <c r="AX806" s="46"/>
      <c r="AY806" s="46"/>
      <c r="BD806" s="46"/>
      <c r="BE806" s="46"/>
    </row>
    <row r="807" spans="13:57" x14ac:dyDescent="0.25">
      <c r="M807" s="46"/>
      <c r="N807" s="46"/>
      <c r="AU807" s="46"/>
      <c r="AV807" s="46"/>
      <c r="AW807" s="46"/>
      <c r="AX807" s="46"/>
      <c r="AY807" s="46"/>
      <c r="BD807" s="46"/>
      <c r="BE807" s="46"/>
    </row>
    <row r="808" spans="13:57" x14ac:dyDescent="0.25">
      <c r="M808" s="46"/>
      <c r="N808" s="46"/>
      <c r="AU808" s="46"/>
      <c r="AV808" s="46"/>
      <c r="AW808" s="46"/>
      <c r="AX808" s="46"/>
      <c r="AY808" s="46"/>
      <c r="BD808" s="46"/>
      <c r="BE808" s="46"/>
    </row>
    <row r="809" spans="13:57" x14ac:dyDescent="0.25">
      <c r="M809" s="46"/>
      <c r="N809" s="46"/>
      <c r="AU809" s="46"/>
      <c r="AV809" s="46"/>
      <c r="AW809" s="46"/>
      <c r="AX809" s="46"/>
      <c r="AY809" s="46"/>
      <c r="BD809" s="46"/>
      <c r="BE809" s="46"/>
    </row>
    <row r="810" spans="13:57" x14ac:dyDescent="0.25">
      <c r="M810" s="46"/>
      <c r="N810" s="46"/>
      <c r="AU810" s="46"/>
      <c r="AV810" s="46"/>
      <c r="AW810" s="46"/>
      <c r="AX810" s="46"/>
      <c r="AY810" s="46"/>
      <c r="BD810" s="46"/>
      <c r="BE810" s="46"/>
    </row>
    <row r="811" spans="13:57" x14ac:dyDescent="0.25">
      <c r="M811" s="46"/>
      <c r="N811" s="46"/>
      <c r="AU811" s="46"/>
      <c r="AV811" s="46"/>
      <c r="AW811" s="46"/>
      <c r="AX811" s="46"/>
      <c r="AY811" s="46"/>
      <c r="BD811" s="46"/>
      <c r="BE811" s="46"/>
    </row>
    <row r="812" spans="13:57" x14ac:dyDescent="0.25">
      <c r="M812" s="46"/>
      <c r="N812" s="46"/>
      <c r="AU812" s="46"/>
      <c r="AV812" s="46"/>
      <c r="AW812" s="46"/>
      <c r="AX812" s="46"/>
      <c r="AY812" s="46"/>
      <c r="BD812" s="46"/>
      <c r="BE812" s="46"/>
    </row>
    <row r="813" spans="13:57" x14ac:dyDescent="0.25">
      <c r="M813" s="46"/>
      <c r="N813" s="46"/>
      <c r="AU813" s="46"/>
      <c r="AV813" s="46"/>
      <c r="AW813" s="46"/>
      <c r="AX813" s="46"/>
      <c r="AY813" s="46"/>
      <c r="BD813" s="46"/>
      <c r="BE813" s="46"/>
    </row>
    <row r="814" spans="13:57" x14ac:dyDescent="0.25">
      <c r="M814" s="46"/>
      <c r="N814" s="46"/>
      <c r="AU814" s="46"/>
      <c r="AV814" s="46"/>
      <c r="AW814" s="46"/>
      <c r="AX814" s="46"/>
      <c r="AY814" s="46"/>
      <c r="BD814" s="46"/>
      <c r="BE814" s="46"/>
    </row>
    <row r="815" spans="13:57" x14ac:dyDescent="0.25">
      <c r="M815" s="46"/>
      <c r="N815" s="46"/>
      <c r="AU815" s="46"/>
      <c r="AV815" s="46"/>
      <c r="AW815" s="46"/>
      <c r="AX815" s="46"/>
      <c r="AY815" s="46"/>
      <c r="BD815" s="46"/>
      <c r="BE815" s="46"/>
    </row>
    <row r="816" spans="13:57" x14ac:dyDescent="0.25">
      <c r="M816" s="46"/>
      <c r="N816" s="46"/>
      <c r="AU816" s="46"/>
      <c r="AV816" s="46"/>
      <c r="AW816" s="46"/>
      <c r="AX816" s="46"/>
      <c r="AY816" s="46"/>
      <c r="BD816" s="46"/>
      <c r="BE816" s="46"/>
    </row>
    <row r="817" spans="13:57" x14ac:dyDescent="0.25">
      <c r="M817" s="46"/>
      <c r="N817" s="46"/>
      <c r="AU817" s="46"/>
      <c r="AV817" s="46"/>
      <c r="AW817" s="46"/>
      <c r="AX817" s="46"/>
      <c r="AY817" s="46"/>
      <c r="BD817" s="46"/>
      <c r="BE817" s="46"/>
    </row>
    <row r="818" spans="13:57" x14ac:dyDescent="0.25">
      <c r="M818" s="46"/>
      <c r="N818" s="46"/>
      <c r="AU818" s="46"/>
      <c r="AV818" s="46"/>
      <c r="AW818" s="46"/>
      <c r="AX818" s="46"/>
      <c r="AY818" s="46"/>
      <c r="BD818" s="46"/>
      <c r="BE818" s="46"/>
    </row>
    <row r="819" spans="13:57" x14ac:dyDescent="0.25">
      <c r="M819" s="46"/>
      <c r="N819" s="46"/>
      <c r="AU819" s="46"/>
      <c r="AV819" s="46"/>
      <c r="AW819" s="46"/>
      <c r="AX819" s="46"/>
      <c r="AY819" s="46"/>
      <c r="BD819" s="46"/>
      <c r="BE819" s="46"/>
    </row>
    <row r="820" spans="13:57" x14ac:dyDescent="0.25">
      <c r="M820" s="46"/>
      <c r="N820" s="46"/>
      <c r="AU820" s="46"/>
      <c r="AV820" s="46"/>
      <c r="AW820" s="46"/>
      <c r="AX820" s="46"/>
      <c r="AY820" s="46"/>
      <c r="BD820" s="46"/>
      <c r="BE820" s="46"/>
    </row>
    <row r="821" spans="13:57" x14ac:dyDescent="0.25">
      <c r="M821" s="46"/>
      <c r="N821" s="46"/>
      <c r="AU821" s="46"/>
      <c r="AV821" s="46"/>
      <c r="AW821" s="46"/>
      <c r="AX821" s="46"/>
      <c r="AY821" s="46"/>
      <c r="BD821" s="46"/>
      <c r="BE821" s="46"/>
    </row>
    <row r="822" spans="13:57" x14ac:dyDescent="0.25">
      <c r="M822" s="46"/>
      <c r="N822" s="46"/>
      <c r="AU822" s="46"/>
      <c r="AV822" s="46"/>
      <c r="AW822" s="46"/>
      <c r="AX822" s="46"/>
      <c r="AY822" s="46"/>
      <c r="BD822" s="46"/>
      <c r="BE822" s="46"/>
    </row>
    <row r="823" spans="13:57" x14ac:dyDescent="0.25">
      <c r="M823" s="46"/>
      <c r="N823" s="46"/>
      <c r="AU823" s="46"/>
      <c r="AV823" s="46"/>
      <c r="AW823" s="46"/>
      <c r="AX823" s="46"/>
      <c r="AY823" s="46"/>
      <c r="BD823" s="46"/>
      <c r="BE823" s="46"/>
    </row>
    <row r="824" spans="13:57" x14ac:dyDescent="0.25">
      <c r="M824" s="46"/>
      <c r="N824" s="46"/>
      <c r="AU824" s="46"/>
      <c r="AV824" s="46"/>
      <c r="AW824" s="46"/>
      <c r="AX824" s="46"/>
      <c r="AY824" s="46"/>
      <c r="BD824" s="46"/>
      <c r="BE824" s="46"/>
    </row>
    <row r="825" spans="13:57" x14ac:dyDescent="0.25">
      <c r="M825" s="46"/>
      <c r="N825" s="46"/>
      <c r="AU825" s="46"/>
      <c r="AV825" s="46"/>
      <c r="AW825" s="46"/>
      <c r="AX825" s="46"/>
      <c r="AY825" s="46"/>
      <c r="BD825" s="46"/>
      <c r="BE825" s="46"/>
    </row>
    <row r="826" spans="13:57" x14ac:dyDescent="0.25">
      <c r="M826" s="46"/>
      <c r="N826" s="46"/>
      <c r="AU826" s="46"/>
      <c r="AV826" s="46"/>
      <c r="AW826" s="46"/>
      <c r="AX826" s="46"/>
      <c r="AY826" s="46"/>
      <c r="BD826" s="46"/>
      <c r="BE826" s="46"/>
    </row>
    <row r="827" spans="13:57" x14ac:dyDescent="0.25">
      <c r="M827" s="46"/>
      <c r="N827" s="46"/>
      <c r="AU827" s="46"/>
      <c r="AV827" s="46"/>
      <c r="AW827" s="46"/>
      <c r="AX827" s="46"/>
      <c r="AY827" s="46"/>
      <c r="BD827" s="46"/>
      <c r="BE827" s="46"/>
    </row>
    <row r="828" spans="13:57" x14ac:dyDescent="0.25">
      <c r="M828" s="46"/>
      <c r="N828" s="46"/>
      <c r="AU828" s="46"/>
      <c r="AV828" s="46"/>
      <c r="AW828" s="46"/>
      <c r="AX828" s="46"/>
      <c r="AY828" s="46"/>
      <c r="BD828" s="46"/>
      <c r="BE828" s="46"/>
    </row>
    <row r="829" spans="13:57" x14ac:dyDescent="0.25">
      <c r="M829" s="46"/>
      <c r="N829" s="46"/>
      <c r="AU829" s="46"/>
      <c r="AV829" s="46"/>
      <c r="AW829" s="46"/>
      <c r="AX829" s="46"/>
      <c r="AY829" s="46"/>
      <c r="BD829" s="46"/>
      <c r="BE829" s="46"/>
    </row>
    <row r="830" spans="13:57" x14ac:dyDescent="0.25">
      <c r="M830" s="46"/>
      <c r="N830" s="46"/>
      <c r="AU830" s="46"/>
      <c r="AV830" s="46"/>
      <c r="AW830" s="46"/>
      <c r="AX830" s="46"/>
      <c r="AY830" s="46"/>
      <c r="BD830" s="46"/>
      <c r="BE830" s="46"/>
    </row>
    <row r="831" spans="13:57" x14ac:dyDescent="0.25">
      <c r="M831" s="46"/>
      <c r="N831" s="46"/>
      <c r="AU831" s="46"/>
      <c r="AV831" s="46"/>
      <c r="AW831" s="46"/>
      <c r="AX831" s="46"/>
      <c r="AY831" s="46"/>
      <c r="BD831" s="46"/>
      <c r="BE831" s="46"/>
    </row>
    <row r="832" spans="13:57" x14ac:dyDescent="0.25">
      <c r="M832" s="46"/>
      <c r="N832" s="46"/>
      <c r="AU832" s="46"/>
      <c r="AV832" s="46"/>
      <c r="AW832" s="46"/>
      <c r="AX832" s="46"/>
      <c r="AY832" s="46"/>
      <c r="BD832" s="46"/>
      <c r="BE832" s="46"/>
    </row>
    <row r="833" spans="13:57" x14ac:dyDescent="0.25">
      <c r="M833" s="46"/>
      <c r="N833" s="46"/>
      <c r="AU833" s="46"/>
      <c r="AV833" s="46"/>
      <c r="AW833" s="46"/>
      <c r="AX833" s="46"/>
      <c r="AY833" s="46"/>
      <c r="BD833" s="46"/>
      <c r="BE833" s="46"/>
    </row>
    <row r="834" spans="13:57" x14ac:dyDescent="0.25">
      <c r="M834" s="46"/>
      <c r="N834" s="46"/>
      <c r="AU834" s="46"/>
      <c r="AV834" s="46"/>
      <c r="AW834" s="46"/>
      <c r="AX834" s="46"/>
      <c r="AY834" s="46"/>
      <c r="BD834" s="46"/>
      <c r="BE834" s="46"/>
    </row>
    <row r="835" spans="13:57" x14ac:dyDescent="0.25">
      <c r="M835" s="46"/>
      <c r="N835" s="46"/>
      <c r="AU835" s="46"/>
      <c r="AV835" s="46"/>
      <c r="AW835" s="46"/>
      <c r="AX835" s="46"/>
      <c r="AY835" s="46"/>
      <c r="BD835" s="46"/>
      <c r="BE835" s="46"/>
    </row>
    <row r="836" spans="13:57" x14ac:dyDescent="0.25">
      <c r="M836" s="46"/>
      <c r="N836" s="46"/>
      <c r="AU836" s="46"/>
      <c r="AV836" s="46"/>
      <c r="AW836" s="46"/>
      <c r="AX836" s="46"/>
      <c r="AY836" s="46"/>
      <c r="BD836" s="46"/>
      <c r="BE836" s="46"/>
    </row>
    <row r="837" spans="13:57" x14ac:dyDescent="0.25">
      <c r="M837" s="46"/>
      <c r="N837" s="46"/>
      <c r="AU837" s="46"/>
      <c r="AV837" s="46"/>
      <c r="AW837" s="46"/>
      <c r="AX837" s="46"/>
      <c r="AY837" s="46"/>
      <c r="BD837" s="46"/>
      <c r="BE837" s="46"/>
    </row>
    <row r="838" spans="13:57" x14ac:dyDescent="0.25">
      <c r="M838" s="46"/>
      <c r="N838" s="46"/>
      <c r="AU838" s="46"/>
      <c r="AV838" s="46"/>
      <c r="AW838" s="46"/>
      <c r="AX838" s="46"/>
      <c r="AY838" s="46"/>
      <c r="BD838" s="46"/>
      <c r="BE838" s="46"/>
    </row>
    <row r="839" spans="13:57" x14ac:dyDescent="0.25">
      <c r="M839" s="46"/>
      <c r="N839" s="46"/>
      <c r="AU839" s="46"/>
      <c r="AV839" s="46"/>
      <c r="AW839" s="46"/>
      <c r="AX839" s="46"/>
      <c r="AY839" s="46"/>
      <c r="BD839" s="46"/>
      <c r="BE839" s="46"/>
    </row>
    <row r="840" spans="13:57" x14ac:dyDescent="0.25">
      <c r="M840" s="46"/>
      <c r="N840" s="46"/>
      <c r="AU840" s="46"/>
      <c r="AV840" s="46"/>
      <c r="AW840" s="46"/>
      <c r="AX840" s="46"/>
      <c r="AY840" s="46"/>
      <c r="BD840" s="46"/>
      <c r="BE840" s="46"/>
    </row>
    <row r="841" spans="13:57" x14ac:dyDescent="0.25">
      <c r="M841" s="46"/>
      <c r="N841" s="46"/>
      <c r="AU841" s="46"/>
      <c r="AV841" s="46"/>
      <c r="AW841" s="46"/>
      <c r="AX841" s="46"/>
      <c r="AY841" s="46"/>
      <c r="BD841" s="46"/>
      <c r="BE841" s="46"/>
    </row>
    <row r="842" spans="13:57" x14ac:dyDescent="0.25">
      <c r="M842" s="46"/>
      <c r="N842" s="46"/>
      <c r="AU842" s="46"/>
      <c r="AV842" s="46"/>
      <c r="AW842" s="46"/>
      <c r="AX842" s="46"/>
      <c r="AY842" s="46"/>
      <c r="BD842" s="46"/>
      <c r="BE842" s="46"/>
    </row>
    <row r="843" spans="13:57" x14ac:dyDescent="0.25">
      <c r="M843" s="46"/>
      <c r="N843" s="46"/>
      <c r="AU843" s="46"/>
      <c r="AV843" s="46"/>
      <c r="AW843" s="46"/>
      <c r="AX843" s="46"/>
      <c r="AY843" s="46"/>
      <c r="BD843" s="46"/>
      <c r="BE843" s="46"/>
    </row>
    <row r="844" spans="13:57" x14ac:dyDescent="0.25">
      <c r="M844" s="46"/>
      <c r="N844" s="46"/>
      <c r="AU844" s="46"/>
      <c r="AV844" s="46"/>
      <c r="AW844" s="46"/>
      <c r="AX844" s="46"/>
      <c r="AY844" s="46"/>
      <c r="BD844" s="46"/>
      <c r="BE844" s="46"/>
    </row>
    <row r="845" spans="13:57" x14ac:dyDescent="0.25">
      <c r="M845" s="46"/>
      <c r="N845" s="46"/>
      <c r="AU845" s="46"/>
      <c r="AV845" s="46"/>
      <c r="AW845" s="46"/>
      <c r="AX845" s="46"/>
      <c r="AY845" s="46"/>
      <c r="BD845" s="46"/>
      <c r="BE845" s="46"/>
    </row>
    <row r="846" spans="13:57" x14ac:dyDescent="0.25">
      <c r="M846" s="46"/>
      <c r="N846" s="46"/>
      <c r="AU846" s="46"/>
      <c r="AV846" s="46"/>
      <c r="AW846" s="46"/>
      <c r="AX846" s="46"/>
      <c r="AY846" s="46"/>
      <c r="BD846" s="46"/>
      <c r="BE846" s="46"/>
    </row>
    <row r="847" spans="13:57" x14ac:dyDescent="0.25">
      <c r="M847" s="46"/>
      <c r="N847" s="46"/>
      <c r="AU847" s="46"/>
      <c r="AV847" s="46"/>
      <c r="AW847" s="46"/>
      <c r="AX847" s="46"/>
      <c r="AY847" s="46"/>
      <c r="BD847" s="46"/>
      <c r="BE847" s="46"/>
    </row>
    <row r="848" spans="13:57" x14ac:dyDescent="0.25">
      <c r="M848" s="46"/>
      <c r="N848" s="46"/>
      <c r="AU848" s="46"/>
      <c r="AV848" s="46"/>
      <c r="AW848" s="46"/>
      <c r="AX848" s="46"/>
      <c r="AY848" s="46"/>
      <c r="BD848" s="46"/>
      <c r="BE848" s="46"/>
    </row>
    <row r="849" spans="13:57" x14ac:dyDescent="0.25">
      <c r="M849" s="46"/>
      <c r="N849" s="46"/>
      <c r="AU849" s="46"/>
      <c r="AV849" s="46"/>
      <c r="AW849" s="46"/>
      <c r="AX849" s="46"/>
      <c r="AY849" s="46"/>
      <c r="BD849" s="46"/>
      <c r="BE849" s="46"/>
    </row>
    <row r="850" spans="13:57" x14ac:dyDescent="0.25">
      <c r="M850" s="46"/>
      <c r="N850" s="46"/>
      <c r="AU850" s="46"/>
      <c r="AV850" s="46"/>
      <c r="AW850" s="46"/>
      <c r="AX850" s="46"/>
      <c r="AY850" s="46"/>
      <c r="BD850" s="46"/>
      <c r="BE850" s="46"/>
    </row>
    <row r="851" spans="13:57" x14ac:dyDescent="0.25">
      <c r="M851" s="46"/>
      <c r="N851" s="46"/>
      <c r="AU851" s="46"/>
      <c r="AV851" s="46"/>
      <c r="AW851" s="46"/>
      <c r="AX851" s="46"/>
      <c r="AY851" s="46"/>
      <c r="BD851" s="46"/>
      <c r="BE851" s="46"/>
    </row>
    <row r="852" spans="13:57" x14ac:dyDescent="0.25">
      <c r="M852" s="46"/>
      <c r="N852" s="46"/>
      <c r="AU852" s="46"/>
      <c r="AV852" s="46"/>
      <c r="AW852" s="46"/>
      <c r="AX852" s="46"/>
      <c r="AY852" s="46"/>
      <c r="BD852" s="46"/>
      <c r="BE852" s="46"/>
    </row>
    <row r="853" spans="13:57" x14ac:dyDescent="0.25">
      <c r="M853" s="46"/>
      <c r="N853" s="46"/>
      <c r="AU853" s="46"/>
      <c r="AV853" s="46"/>
      <c r="AW853" s="46"/>
      <c r="AX853" s="46"/>
      <c r="AY853" s="46"/>
      <c r="BD853" s="46"/>
      <c r="BE853" s="46"/>
    </row>
    <row r="854" spans="13:57" x14ac:dyDescent="0.25">
      <c r="M854" s="46"/>
      <c r="N854" s="46"/>
      <c r="AU854" s="46"/>
      <c r="AV854" s="46"/>
      <c r="AW854" s="46"/>
      <c r="AX854" s="46"/>
      <c r="AY854" s="46"/>
      <c r="BD854" s="46"/>
      <c r="BE854" s="46"/>
    </row>
    <row r="855" spans="13:57" x14ac:dyDescent="0.25">
      <c r="M855" s="46"/>
      <c r="N855" s="46"/>
      <c r="AU855" s="46"/>
      <c r="AV855" s="46"/>
      <c r="AW855" s="46"/>
      <c r="AX855" s="46"/>
      <c r="AY855" s="46"/>
      <c r="BD855" s="46"/>
      <c r="BE855" s="46"/>
    </row>
    <row r="856" spans="13:57" x14ac:dyDescent="0.25">
      <c r="M856" s="46"/>
      <c r="N856" s="46"/>
      <c r="AU856" s="46"/>
      <c r="AV856" s="46"/>
      <c r="AW856" s="46"/>
      <c r="AX856" s="46"/>
      <c r="AY856" s="46"/>
      <c r="BD856" s="46"/>
      <c r="BE856" s="46"/>
    </row>
    <row r="857" spans="13:57" x14ac:dyDescent="0.25">
      <c r="M857" s="46"/>
      <c r="N857" s="46"/>
      <c r="AU857" s="46"/>
      <c r="AV857" s="46"/>
      <c r="AW857" s="46"/>
      <c r="AX857" s="46"/>
      <c r="AY857" s="46"/>
      <c r="BD857" s="46"/>
      <c r="BE857" s="46"/>
    </row>
    <row r="858" spans="13:57" x14ac:dyDescent="0.25">
      <c r="M858" s="46"/>
      <c r="N858" s="46"/>
      <c r="AU858" s="46"/>
      <c r="AV858" s="46"/>
      <c r="AW858" s="46"/>
      <c r="AX858" s="46"/>
      <c r="AY858" s="46"/>
      <c r="BD858" s="46"/>
      <c r="BE858" s="46"/>
    </row>
    <row r="859" spans="13:57" x14ac:dyDescent="0.25">
      <c r="M859" s="46"/>
      <c r="N859" s="46"/>
      <c r="AU859" s="46"/>
      <c r="AV859" s="46"/>
      <c r="AW859" s="46"/>
      <c r="AX859" s="46"/>
      <c r="AY859" s="46"/>
      <c r="BD859" s="46"/>
      <c r="BE859" s="46"/>
    </row>
    <row r="860" spans="13:57" x14ac:dyDescent="0.25">
      <c r="M860" s="46"/>
      <c r="N860" s="46"/>
      <c r="AU860" s="46"/>
      <c r="AV860" s="46"/>
      <c r="AW860" s="46"/>
      <c r="AX860" s="46"/>
      <c r="AY860" s="46"/>
      <c r="BD860" s="46"/>
      <c r="BE860" s="46"/>
    </row>
    <row r="861" spans="13:57" x14ac:dyDescent="0.25">
      <c r="M861" s="46"/>
      <c r="N861" s="46"/>
      <c r="AU861" s="46"/>
      <c r="AV861" s="46"/>
      <c r="AW861" s="46"/>
      <c r="AX861" s="46"/>
      <c r="AY861" s="46"/>
      <c r="BD861" s="46"/>
      <c r="BE861" s="46"/>
    </row>
    <row r="862" spans="13:57" x14ac:dyDescent="0.25">
      <c r="M862" s="46"/>
      <c r="N862" s="46"/>
      <c r="AU862" s="46"/>
      <c r="AV862" s="46"/>
      <c r="AW862" s="46"/>
      <c r="AX862" s="46"/>
      <c r="AY862" s="46"/>
      <c r="BD862" s="46"/>
      <c r="BE862" s="46"/>
    </row>
    <row r="863" spans="13:57" x14ac:dyDescent="0.25">
      <c r="M863" s="46"/>
      <c r="N863" s="46"/>
      <c r="AU863" s="46"/>
      <c r="AV863" s="46"/>
      <c r="AW863" s="46"/>
      <c r="AX863" s="46"/>
      <c r="AY863" s="46"/>
      <c r="BD863" s="46"/>
      <c r="BE863" s="46"/>
    </row>
    <row r="864" spans="13:57" x14ac:dyDescent="0.25">
      <c r="M864" s="46"/>
      <c r="N864" s="46"/>
      <c r="AU864" s="46"/>
      <c r="AV864" s="46"/>
      <c r="AW864" s="46"/>
      <c r="AX864" s="46"/>
      <c r="AY864" s="46"/>
      <c r="BD864" s="46"/>
      <c r="BE864" s="46"/>
    </row>
    <row r="865" spans="13:57" x14ac:dyDescent="0.25">
      <c r="M865" s="46"/>
      <c r="N865" s="46"/>
      <c r="AU865" s="46"/>
      <c r="AV865" s="46"/>
      <c r="AW865" s="46"/>
      <c r="AX865" s="46"/>
      <c r="AY865" s="46"/>
      <c r="BD865" s="46"/>
      <c r="BE865" s="46"/>
    </row>
    <row r="866" spans="13:57" x14ac:dyDescent="0.25">
      <c r="M866" s="46"/>
      <c r="N866" s="46"/>
      <c r="AU866" s="46"/>
      <c r="AV866" s="46"/>
      <c r="AW866" s="46"/>
      <c r="AX866" s="46"/>
      <c r="AY866" s="46"/>
      <c r="BD866" s="46"/>
      <c r="BE866" s="46"/>
    </row>
    <row r="867" spans="13:57" x14ac:dyDescent="0.25">
      <c r="M867" s="46"/>
      <c r="N867" s="46"/>
      <c r="AU867" s="46"/>
      <c r="AV867" s="46"/>
      <c r="AW867" s="46"/>
      <c r="AX867" s="46"/>
      <c r="AY867" s="46"/>
      <c r="BD867" s="46"/>
      <c r="BE867" s="46"/>
    </row>
    <row r="868" spans="13:57" x14ac:dyDescent="0.25">
      <c r="M868" s="46"/>
      <c r="N868" s="46"/>
      <c r="AU868" s="46"/>
      <c r="AV868" s="46"/>
      <c r="AW868" s="46"/>
      <c r="AX868" s="46"/>
      <c r="AY868" s="46"/>
      <c r="BD868" s="46"/>
      <c r="BE868" s="46"/>
    </row>
    <row r="869" spans="13:57" x14ac:dyDescent="0.25">
      <c r="M869" s="46"/>
      <c r="N869" s="46"/>
      <c r="AU869" s="46"/>
      <c r="AV869" s="46"/>
      <c r="AW869" s="46"/>
      <c r="AX869" s="46"/>
      <c r="AY869" s="46"/>
      <c r="BD869" s="46"/>
      <c r="BE869" s="46"/>
    </row>
    <row r="870" spans="13:57" x14ac:dyDescent="0.25">
      <c r="M870" s="46"/>
      <c r="N870" s="46"/>
      <c r="AU870" s="46"/>
      <c r="AV870" s="46"/>
      <c r="AW870" s="46"/>
      <c r="AX870" s="46"/>
      <c r="AY870" s="46"/>
      <c r="BD870" s="46"/>
      <c r="BE870" s="46"/>
    </row>
    <row r="871" spans="13:57" x14ac:dyDescent="0.25">
      <c r="M871" s="46"/>
      <c r="N871" s="46"/>
      <c r="AU871" s="46"/>
      <c r="AV871" s="46"/>
      <c r="AW871" s="46"/>
      <c r="AX871" s="46"/>
      <c r="AY871" s="46"/>
      <c r="BD871" s="46"/>
      <c r="BE871" s="46"/>
    </row>
    <row r="872" spans="13:57" x14ac:dyDescent="0.25">
      <c r="M872" s="46"/>
      <c r="N872" s="46"/>
      <c r="AU872" s="46"/>
      <c r="AV872" s="46"/>
      <c r="AW872" s="46"/>
      <c r="AX872" s="46"/>
      <c r="AY872" s="46"/>
      <c r="BD872" s="46"/>
      <c r="BE872" s="46"/>
    </row>
    <row r="873" spans="13:57" x14ac:dyDescent="0.25">
      <c r="M873" s="46"/>
      <c r="N873" s="46"/>
      <c r="AU873" s="46"/>
      <c r="AV873" s="46"/>
      <c r="AW873" s="46"/>
      <c r="AX873" s="46"/>
      <c r="AY873" s="46"/>
      <c r="BD873" s="46"/>
      <c r="BE873" s="46"/>
    </row>
    <row r="874" spans="13:57" x14ac:dyDescent="0.25">
      <c r="M874" s="46"/>
      <c r="N874" s="46"/>
      <c r="AU874" s="46"/>
      <c r="AV874" s="46"/>
      <c r="AW874" s="46"/>
      <c r="AX874" s="46"/>
      <c r="AY874" s="46"/>
      <c r="BD874" s="46"/>
      <c r="BE874" s="46"/>
    </row>
    <row r="875" spans="13:57" x14ac:dyDescent="0.25">
      <c r="M875" s="46"/>
      <c r="N875" s="46"/>
      <c r="AU875" s="46"/>
      <c r="AV875" s="46"/>
      <c r="AW875" s="46"/>
      <c r="AX875" s="46"/>
      <c r="AY875" s="46"/>
      <c r="BD875" s="46"/>
      <c r="BE875" s="46"/>
    </row>
    <row r="876" spans="13:57" x14ac:dyDescent="0.25">
      <c r="M876" s="46"/>
      <c r="N876" s="46"/>
      <c r="AU876" s="46"/>
      <c r="AV876" s="46"/>
      <c r="AW876" s="46"/>
      <c r="AX876" s="46"/>
      <c r="AY876" s="46"/>
      <c r="BD876" s="46"/>
      <c r="BE876" s="46"/>
    </row>
    <row r="877" spans="13:57" x14ac:dyDescent="0.25">
      <c r="M877" s="46"/>
      <c r="N877" s="46"/>
      <c r="AU877" s="46"/>
      <c r="AV877" s="46"/>
      <c r="AW877" s="46"/>
      <c r="AX877" s="46"/>
      <c r="AY877" s="46"/>
      <c r="BD877" s="46"/>
      <c r="BE877" s="46"/>
    </row>
    <row r="878" spans="13:57" x14ac:dyDescent="0.25">
      <c r="M878" s="46"/>
      <c r="N878" s="46"/>
      <c r="AU878" s="46"/>
      <c r="AV878" s="46"/>
      <c r="AW878" s="46"/>
      <c r="AX878" s="46"/>
      <c r="AY878" s="46"/>
      <c r="BD878" s="46"/>
      <c r="BE878" s="46"/>
    </row>
    <row r="879" spans="13:57" x14ac:dyDescent="0.25">
      <c r="M879" s="46"/>
      <c r="N879" s="46"/>
      <c r="AU879" s="46"/>
      <c r="AV879" s="46"/>
      <c r="AW879" s="46"/>
      <c r="AX879" s="46"/>
      <c r="AY879" s="46"/>
      <c r="BD879" s="46"/>
      <c r="BE879" s="46"/>
    </row>
    <row r="880" spans="13:57" x14ac:dyDescent="0.25">
      <c r="M880" s="46"/>
      <c r="N880" s="46"/>
      <c r="AU880" s="46"/>
      <c r="AV880" s="46"/>
      <c r="AW880" s="46"/>
      <c r="AX880" s="46"/>
      <c r="AY880" s="46"/>
      <c r="BD880" s="46"/>
      <c r="BE880" s="46"/>
    </row>
    <row r="881" spans="13:57" x14ac:dyDescent="0.25">
      <c r="M881" s="46"/>
      <c r="N881" s="46"/>
      <c r="AU881" s="46"/>
      <c r="AV881" s="46"/>
      <c r="AW881" s="46"/>
      <c r="AX881" s="46"/>
      <c r="AY881" s="46"/>
      <c r="BD881" s="46"/>
      <c r="BE881" s="46"/>
    </row>
    <row r="882" spans="13:57" x14ac:dyDescent="0.25">
      <c r="M882" s="46"/>
      <c r="N882" s="46"/>
      <c r="AU882" s="46"/>
      <c r="AV882" s="46"/>
      <c r="AW882" s="46"/>
      <c r="AX882" s="46"/>
      <c r="AY882" s="46"/>
      <c r="BD882" s="46"/>
      <c r="BE882" s="46"/>
    </row>
    <row r="883" spans="13:57" x14ac:dyDescent="0.25">
      <c r="M883" s="46"/>
      <c r="N883" s="46"/>
      <c r="AU883" s="46"/>
      <c r="AV883" s="46"/>
      <c r="AW883" s="46"/>
      <c r="AX883" s="46"/>
      <c r="AY883" s="46"/>
      <c r="BD883" s="46"/>
      <c r="BE883" s="46"/>
    </row>
    <row r="884" spans="13:57" x14ac:dyDescent="0.25">
      <c r="M884" s="46"/>
      <c r="N884" s="46"/>
      <c r="AU884" s="46"/>
      <c r="AV884" s="46"/>
      <c r="AW884" s="46"/>
      <c r="AX884" s="46"/>
      <c r="AY884" s="46"/>
      <c r="BD884" s="46"/>
      <c r="BE884" s="46"/>
    </row>
    <row r="885" spans="13:57" x14ac:dyDescent="0.25">
      <c r="M885" s="46"/>
      <c r="N885" s="46"/>
      <c r="AU885" s="46"/>
      <c r="AV885" s="46"/>
      <c r="AW885" s="46"/>
      <c r="AX885" s="46"/>
      <c r="AY885" s="46"/>
      <c r="BD885" s="46"/>
      <c r="BE885" s="46"/>
    </row>
    <row r="886" spans="13:57" x14ac:dyDescent="0.25">
      <c r="M886" s="46"/>
      <c r="N886" s="46"/>
      <c r="AU886" s="46"/>
      <c r="AV886" s="46"/>
      <c r="AW886" s="46"/>
      <c r="AX886" s="46"/>
      <c r="AY886" s="46"/>
      <c r="BD886" s="46"/>
      <c r="BE886" s="46"/>
    </row>
    <row r="887" spans="13:57" x14ac:dyDescent="0.25">
      <c r="M887" s="46"/>
      <c r="N887" s="46"/>
      <c r="AU887" s="46"/>
      <c r="AV887" s="46"/>
      <c r="AW887" s="46"/>
      <c r="AX887" s="46"/>
      <c r="AY887" s="46"/>
      <c r="BD887" s="46"/>
      <c r="BE887" s="46"/>
    </row>
    <row r="888" spans="13:57" x14ac:dyDescent="0.25">
      <c r="M888" s="46"/>
      <c r="N888" s="46"/>
      <c r="AU888" s="46"/>
      <c r="AV888" s="46"/>
      <c r="AW888" s="46"/>
      <c r="AX888" s="46"/>
      <c r="AY888" s="46"/>
      <c r="BD888" s="46"/>
      <c r="BE888" s="46"/>
    </row>
    <row r="889" spans="13:57" x14ac:dyDescent="0.25">
      <c r="M889" s="46"/>
      <c r="N889" s="46"/>
      <c r="AU889" s="46"/>
      <c r="AV889" s="46"/>
      <c r="AW889" s="46"/>
      <c r="AX889" s="46"/>
      <c r="AY889" s="46"/>
      <c r="BD889" s="46"/>
      <c r="BE889" s="46"/>
    </row>
    <row r="890" spans="13:57" x14ac:dyDescent="0.25">
      <c r="M890" s="46"/>
      <c r="N890" s="46"/>
      <c r="AU890" s="46"/>
      <c r="AV890" s="46"/>
      <c r="AW890" s="46"/>
      <c r="AX890" s="46"/>
      <c r="AY890" s="46"/>
      <c r="BD890" s="46"/>
      <c r="BE890" s="46"/>
    </row>
    <row r="891" spans="13:57" x14ac:dyDescent="0.25">
      <c r="M891" s="46"/>
      <c r="N891" s="46"/>
      <c r="AU891" s="46"/>
      <c r="AV891" s="46"/>
      <c r="AW891" s="46"/>
      <c r="AX891" s="46"/>
      <c r="AY891" s="46"/>
      <c r="BD891" s="46"/>
      <c r="BE891" s="46"/>
    </row>
    <row r="892" spans="13:57" x14ac:dyDescent="0.25">
      <c r="M892" s="46"/>
      <c r="N892" s="46"/>
      <c r="AU892" s="46"/>
      <c r="AV892" s="46"/>
      <c r="AW892" s="46"/>
      <c r="AX892" s="46"/>
      <c r="AY892" s="46"/>
      <c r="BD892" s="46"/>
      <c r="BE892" s="46"/>
    </row>
    <row r="893" spans="13:57" x14ac:dyDescent="0.25">
      <c r="M893" s="46"/>
      <c r="N893" s="46"/>
      <c r="AU893" s="46"/>
      <c r="AV893" s="46"/>
      <c r="AW893" s="46"/>
      <c r="AX893" s="46"/>
      <c r="AY893" s="46"/>
      <c r="BD893" s="46"/>
      <c r="BE893" s="46"/>
    </row>
    <row r="894" spans="13:57" x14ac:dyDescent="0.25">
      <c r="M894" s="46"/>
      <c r="N894" s="46"/>
      <c r="AU894" s="46"/>
      <c r="AV894" s="46"/>
      <c r="AW894" s="46"/>
      <c r="AX894" s="46"/>
      <c r="AY894" s="46"/>
      <c r="BD894" s="46"/>
      <c r="BE894" s="46"/>
    </row>
    <row r="895" spans="13:57" x14ac:dyDescent="0.25">
      <c r="M895" s="46"/>
      <c r="N895" s="46"/>
      <c r="AU895" s="46"/>
      <c r="AV895" s="46"/>
      <c r="AW895" s="46"/>
      <c r="AX895" s="46"/>
      <c r="AY895" s="46"/>
      <c r="BD895" s="46"/>
      <c r="BE895" s="46"/>
    </row>
    <row r="896" spans="13:57" x14ac:dyDescent="0.25">
      <c r="M896" s="46"/>
      <c r="N896" s="46"/>
      <c r="AU896" s="46"/>
      <c r="AV896" s="46"/>
      <c r="AW896" s="46"/>
      <c r="AX896" s="46"/>
      <c r="AY896" s="46"/>
      <c r="BD896" s="46"/>
      <c r="BE896" s="46"/>
    </row>
    <row r="897" spans="13:57" x14ac:dyDescent="0.25">
      <c r="M897" s="46"/>
      <c r="N897" s="46"/>
      <c r="AU897" s="46"/>
      <c r="AV897" s="46"/>
      <c r="AW897" s="46"/>
      <c r="AX897" s="46"/>
      <c r="AY897" s="46"/>
      <c r="BD897" s="46"/>
      <c r="BE897" s="46"/>
    </row>
    <row r="898" spans="13:57" x14ac:dyDescent="0.25">
      <c r="M898" s="46"/>
      <c r="N898" s="46"/>
      <c r="AU898" s="46"/>
      <c r="AV898" s="46"/>
      <c r="AW898" s="46"/>
      <c r="AX898" s="46"/>
      <c r="AY898" s="46"/>
      <c r="BD898" s="46"/>
      <c r="BE898" s="46"/>
    </row>
    <row r="899" spans="13:57" x14ac:dyDescent="0.25">
      <c r="M899" s="46"/>
      <c r="N899" s="46"/>
      <c r="AU899" s="46"/>
      <c r="AV899" s="46"/>
      <c r="AW899" s="46"/>
      <c r="AX899" s="46"/>
      <c r="AY899" s="46"/>
      <c r="BD899" s="46"/>
      <c r="BE899" s="46"/>
    </row>
    <row r="900" spans="13:57" x14ac:dyDescent="0.25">
      <c r="M900" s="46"/>
      <c r="N900" s="46"/>
      <c r="AU900" s="46"/>
      <c r="AV900" s="46"/>
      <c r="AW900" s="46"/>
      <c r="AX900" s="46"/>
      <c r="AY900" s="46"/>
      <c r="BD900" s="46"/>
      <c r="BE900" s="46"/>
    </row>
    <row r="901" spans="13:57" x14ac:dyDescent="0.25">
      <c r="M901" s="46"/>
      <c r="N901" s="46"/>
      <c r="AU901" s="46"/>
      <c r="AV901" s="46"/>
      <c r="AW901" s="46"/>
      <c r="AX901" s="46"/>
      <c r="AY901" s="46"/>
      <c r="BD901" s="46"/>
      <c r="BE901" s="46"/>
    </row>
    <row r="902" spans="13:57" x14ac:dyDescent="0.25">
      <c r="M902" s="46"/>
      <c r="N902" s="46"/>
      <c r="AU902" s="46"/>
      <c r="AV902" s="46"/>
      <c r="AW902" s="46"/>
      <c r="AX902" s="46"/>
      <c r="AY902" s="46"/>
      <c r="BD902" s="46"/>
      <c r="BE902" s="46"/>
    </row>
    <row r="903" spans="13:57" x14ac:dyDescent="0.25">
      <c r="M903" s="46"/>
      <c r="N903" s="46"/>
      <c r="AU903" s="46"/>
      <c r="AV903" s="46"/>
      <c r="AW903" s="46"/>
      <c r="AX903" s="46"/>
      <c r="AY903" s="46"/>
      <c r="BD903" s="46"/>
      <c r="BE903" s="46"/>
    </row>
    <row r="904" spans="13:57" x14ac:dyDescent="0.25">
      <c r="M904" s="46"/>
      <c r="N904" s="46"/>
      <c r="AU904" s="46"/>
      <c r="AV904" s="46"/>
      <c r="AW904" s="46"/>
      <c r="AX904" s="46"/>
      <c r="AY904" s="46"/>
      <c r="BD904" s="46"/>
      <c r="BE904" s="46"/>
    </row>
    <row r="905" spans="13:57" x14ac:dyDescent="0.25">
      <c r="M905" s="46"/>
      <c r="N905" s="46"/>
      <c r="AU905" s="46"/>
      <c r="AV905" s="46"/>
      <c r="AW905" s="46"/>
      <c r="AX905" s="46"/>
      <c r="AY905" s="46"/>
      <c r="BD905" s="46"/>
      <c r="BE905" s="46"/>
    </row>
    <row r="906" spans="13:57" x14ac:dyDescent="0.25">
      <c r="M906" s="46"/>
      <c r="N906" s="46"/>
      <c r="AU906" s="46"/>
      <c r="AV906" s="46"/>
      <c r="AW906" s="46"/>
      <c r="AX906" s="46"/>
      <c r="AY906" s="46"/>
      <c r="BD906" s="46"/>
      <c r="BE906" s="46"/>
    </row>
    <row r="907" spans="13:57" x14ac:dyDescent="0.25">
      <c r="M907" s="46"/>
      <c r="N907" s="46"/>
      <c r="AU907" s="46"/>
      <c r="AV907" s="46"/>
      <c r="AW907" s="46"/>
      <c r="AX907" s="46"/>
      <c r="AY907" s="46"/>
      <c r="BD907" s="46"/>
      <c r="BE907" s="46"/>
    </row>
    <row r="908" spans="13:57" x14ac:dyDescent="0.25">
      <c r="M908" s="46"/>
      <c r="N908" s="46"/>
      <c r="AU908" s="46"/>
      <c r="AV908" s="46"/>
      <c r="AW908" s="46"/>
      <c r="AX908" s="46"/>
      <c r="AY908" s="46"/>
      <c r="BD908" s="46"/>
      <c r="BE908" s="46"/>
    </row>
    <row r="909" spans="13:57" x14ac:dyDescent="0.25">
      <c r="M909" s="46"/>
      <c r="N909" s="46"/>
      <c r="AU909" s="46"/>
      <c r="AV909" s="46"/>
      <c r="AW909" s="46"/>
      <c r="AX909" s="46"/>
      <c r="AY909" s="46"/>
      <c r="BD909" s="46"/>
      <c r="BE909" s="46"/>
    </row>
    <row r="910" spans="13:57" x14ac:dyDescent="0.25">
      <c r="M910" s="46"/>
      <c r="N910" s="46"/>
      <c r="AU910" s="46"/>
      <c r="AV910" s="46"/>
      <c r="AW910" s="46"/>
      <c r="AX910" s="46"/>
      <c r="AY910" s="46"/>
      <c r="BD910" s="46"/>
      <c r="BE910" s="46"/>
    </row>
    <row r="911" spans="13:57" x14ac:dyDescent="0.25">
      <c r="M911" s="46"/>
      <c r="N911" s="46"/>
      <c r="AU911" s="46"/>
      <c r="AV911" s="46"/>
      <c r="AW911" s="46"/>
      <c r="AX911" s="46"/>
      <c r="AY911" s="46"/>
      <c r="BD911" s="46"/>
      <c r="BE911" s="46"/>
    </row>
    <row r="912" spans="13:57" x14ac:dyDescent="0.25">
      <c r="M912" s="46"/>
      <c r="N912" s="46"/>
      <c r="AU912" s="46"/>
      <c r="AV912" s="46"/>
      <c r="AW912" s="46"/>
      <c r="AX912" s="46"/>
      <c r="AY912" s="46"/>
      <c r="BD912" s="46"/>
      <c r="BE912" s="46"/>
    </row>
    <row r="913" spans="13:57" x14ac:dyDescent="0.25">
      <c r="M913" s="46"/>
      <c r="N913" s="46"/>
      <c r="AU913" s="46"/>
      <c r="AV913" s="46"/>
      <c r="AW913" s="46"/>
      <c r="AX913" s="46"/>
      <c r="AY913" s="46"/>
      <c r="BD913" s="46"/>
      <c r="BE913" s="46"/>
    </row>
    <row r="914" spans="13:57" x14ac:dyDescent="0.25">
      <c r="M914" s="46"/>
      <c r="N914" s="46"/>
      <c r="AU914" s="46"/>
      <c r="AV914" s="46"/>
      <c r="AW914" s="46"/>
      <c r="AX914" s="46"/>
      <c r="AY914" s="46"/>
      <c r="BD914" s="46"/>
      <c r="BE914" s="46"/>
    </row>
    <row r="915" spans="13:57" x14ac:dyDescent="0.25">
      <c r="M915" s="46"/>
      <c r="N915" s="46"/>
      <c r="AU915" s="46"/>
      <c r="AV915" s="46"/>
      <c r="AW915" s="46"/>
      <c r="AX915" s="46"/>
      <c r="AY915" s="46"/>
      <c r="BD915" s="46"/>
      <c r="BE915" s="46"/>
    </row>
    <row r="916" spans="13:57" x14ac:dyDescent="0.25">
      <c r="M916" s="46"/>
      <c r="N916" s="46"/>
      <c r="AU916" s="46"/>
      <c r="AV916" s="46"/>
      <c r="AW916" s="46"/>
      <c r="AX916" s="46"/>
      <c r="AY916" s="46"/>
      <c r="BD916" s="46"/>
      <c r="BE916" s="46"/>
    </row>
    <row r="917" spans="13:57" x14ac:dyDescent="0.25">
      <c r="M917" s="46"/>
      <c r="N917" s="46"/>
      <c r="AU917" s="46"/>
      <c r="AV917" s="46"/>
      <c r="AW917" s="46"/>
      <c r="AX917" s="46"/>
      <c r="AY917" s="46"/>
      <c r="BD917" s="46"/>
      <c r="BE917" s="46"/>
    </row>
    <row r="918" spans="13:57" x14ac:dyDescent="0.25">
      <c r="M918" s="46"/>
      <c r="N918" s="46"/>
      <c r="AU918" s="46"/>
      <c r="AV918" s="46"/>
      <c r="AW918" s="46"/>
      <c r="AX918" s="46"/>
      <c r="AY918" s="46"/>
      <c r="BD918" s="46"/>
      <c r="BE918" s="46"/>
    </row>
    <row r="919" spans="13:57" x14ac:dyDescent="0.25">
      <c r="M919" s="46"/>
      <c r="N919" s="46"/>
      <c r="AU919" s="46"/>
      <c r="AV919" s="46"/>
      <c r="AW919" s="46"/>
      <c r="AX919" s="46"/>
      <c r="AY919" s="46"/>
      <c r="BD919" s="46"/>
      <c r="BE919" s="46"/>
    </row>
    <row r="920" spans="13:57" x14ac:dyDescent="0.25">
      <c r="M920" s="46"/>
      <c r="N920" s="46"/>
      <c r="AU920" s="46"/>
      <c r="AV920" s="46"/>
      <c r="AW920" s="46"/>
      <c r="AX920" s="46"/>
      <c r="AY920" s="46"/>
      <c r="BD920" s="46"/>
      <c r="BE920" s="46"/>
    </row>
    <row r="921" spans="13:57" x14ac:dyDescent="0.25">
      <c r="M921" s="46"/>
      <c r="N921" s="46"/>
      <c r="AU921" s="46"/>
      <c r="AV921" s="46"/>
      <c r="AW921" s="46"/>
      <c r="AX921" s="46"/>
      <c r="AY921" s="46"/>
      <c r="BD921" s="46"/>
      <c r="BE921" s="46"/>
    </row>
    <row r="922" spans="13:57" x14ac:dyDescent="0.25">
      <c r="M922" s="46"/>
      <c r="N922" s="46"/>
      <c r="AU922" s="46"/>
      <c r="AV922" s="46"/>
      <c r="AW922" s="46"/>
      <c r="AX922" s="46"/>
      <c r="AY922" s="46"/>
      <c r="BD922" s="46"/>
      <c r="BE922" s="46"/>
    </row>
    <row r="923" spans="13:57" x14ac:dyDescent="0.25">
      <c r="M923" s="46"/>
      <c r="N923" s="46"/>
      <c r="AU923" s="46"/>
      <c r="AV923" s="46"/>
      <c r="AW923" s="46"/>
      <c r="AX923" s="46"/>
      <c r="AY923" s="46"/>
      <c r="BD923" s="46"/>
      <c r="BE923" s="46"/>
    </row>
    <row r="924" spans="13:57" x14ac:dyDescent="0.25">
      <c r="M924" s="46"/>
      <c r="N924" s="46"/>
      <c r="AU924" s="46"/>
      <c r="AV924" s="46"/>
      <c r="AW924" s="46"/>
      <c r="AX924" s="46"/>
      <c r="AY924" s="46"/>
      <c r="BD924" s="46"/>
      <c r="BE924" s="46"/>
    </row>
    <row r="925" spans="13:57" x14ac:dyDescent="0.25">
      <c r="M925" s="46"/>
      <c r="N925" s="46"/>
      <c r="AU925" s="46"/>
      <c r="AV925" s="46"/>
      <c r="AW925" s="46"/>
      <c r="AX925" s="46"/>
      <c r="AY925" s="46"/>
      <c r="BD925" s="46"/>
      <c r="BE925" s="46"/>
    </row>
    <row r="926" spans="13:57" x14ac:dyDescent="0.25">
      <c r="M926" s="46"/>
      <c r="N926" s="46"/>
      <c r="AU926" s="46"/>
      <c r="AV926" s="46"/>
      <c r="AW926" s="46"/>
      <c r="AX926" s="46"/>
      <c r="AY926" s="46"/>
      <c r="BD926" s="46"/>
      <c r="BE926" s="46"/>
    </row>
    <row r="927" spans="13:57" x14ac:dyDescent="0.25">
      <c r="M927" s="46"/>
      <c r="N927" s="46"/>
      <c r="AU927" s="46"/>
      <c r="AV927" s="46"/>
      <c r="AW927" s="46"/>
      <c r="AX927" s="46"/>
      <c r="AY927" s="46"/>
      <c r="BD927" s="46"/>
      <c r="BE927" s="46"/>
    </row>
    <row r="928" spans="13:57" x14ac:dyDescent="0.25">
      <c r="M928" s="46"/>
      <c r="N928" s="46"/>
      <c r="AU928" s="46"/>
      <c r="AV928" s="46"/>
      <c r="AW928" s="46"/>
      <c r="AX928" s="46"/>
      <c r="AY928" s="46"/>
      <c r="BD928" s="46"/>
      <c r="BE928" s="46"/>
    </row>
    <row r="929" spans="13:57" x14ac:dyDescent="0.25">
      <c r="M929" s="46"/>
      <c r="N929" s="46"/>
      <c r="AU929" s="46"/>
      <c r="AV929" s="46"/>
      <c r="AW929" s="46"/>
      <c r="AX929" s="46"/>
      <c r="AY929" s="46"/>
      <c r="BD929" s="46"/>
      <c r="BE929" s="46"/>
    </row>
    <row r="930" spans="13:57" x14ac:dyDescent="0.25">
      <c r="M930" s="46"/>
      <c r="N930" s="46"/>
      <c r="AU930" s="46"/>
      <c r="AV930" s="46"/>
      <c r="AW930" s="46"/>
      <c r="AX930" s="46"/>
      <c r="AY930" s="46"/>
      <c r="BD930" s="46"/>
      <c r="BE930" s="46"/>
    </row>
    <row r="931" spans="13:57" x14ac:dyDescent="0.25">
      <c r="M931" s="46"/>
      <c r="N931" s="46"/>
      <c r="AU931" s="46"/>
      <c r="AV931" s="46"/>
      <c r="AW931" s="46"/>
      <c r="AX931" s="46"/>
      <c r="AY931" s="46"/>
      <c r="BD931" s="46"/>
      <c r="BE931" s="46"/>
    </row>
    <row r="932" spans="13:57" x14ac:dyDescent="0.25">
      <c r="M932" s="46"/>
      <c r="N932" s="46"/>
      <c r="AU932" s="46"/>
      <c r="AV932" s="46"/>
      <c r="AW932" s="46"/>
      <c r="AX932" s="46"/>
      <c r="AY932" s="46"/>
      <c r="BD932" s="46"/>
      <c r="BE932" s="46"/>
    </row>
    <row r="933" spans="13:57" x14ac:dyDescent="0.25">
      <c r="M933" s="46"/>
      <c r="N933" s="46"/>
      <c r="AU933" s="46"/>
      <c r="AV933" s="46"/>
      <c r="AW933" s="46"/>
      <c r="AX933" s="46"/>
      <c r="AY933" s="46"/>
      <c r="BD933" s="46"/>
      <c r="BE933" s="46"/>
    </row>
    <row r="934" spans="13:57" x14ac:dyDescent="0.25">
      <c r="M934" s="46"/>
      <c r="N934" s="46"/>
      <c r="AU934" s="46"/>
      <c r="AV934" s="46"/>
      <c r="AW934" s="46"/>
      <c r="AX934" s="46"/>
      <c r="AY934" s="46"/>
      <c r="BD934" s="46"/>
      <c r="BE934" s="46"/>
    </row>
    <row r="935" spans="13:57" x14ac:dyDescent="0.25">
      <c r="M935" s="46"/>
      <c r="N935" s="46"/>
      <c r="AU935" s="46"/>
      <c r="AV935" s="46"/>
      <c r="AW935" s="46"/>
      <c r="AX935" s="46"/>
      <c r="AY935" s="46"/>
      <c r="BD935" s="46"/>
      <c r="BE935" s="46"/>
    </row>
    <row r="936" spans="13:57" x14ac:dyDescent="0.25">
      <c r="M936" s="46"/>
      <c r="N936" s="46"/>
      <c r="AU936" s="46"/>
      <c r="AV936" s="46"/>
      <c r="AW936" s="46"/>
      <c r="AX936" s="46"/>
      <c r="AY936" s="46"/>
      <c r="BD936" s="46"/>
      <c r="BE936" s="46"/>
    </row>
    <row r="937" spans="13:57" x14ac:dyDescent="0.25">
      <c r="M937" s="46"/>
      <c r="N937" s="46"/>
      <c r="AU937" s="46"/>
      <c r="AV937" s="46"/>
      <c r="AW937" s="46"/>
      <c r="AX937" s="46"/>
      <c r="AY937" s="46"/>
      <c r="BD937" s="46"/>
      <c r="BE937" s="46"/>
    </row>
    <row r="938" spans="13:57" x14ac:dyDescent="0.25">
      <c r="M938" s="46"/>
      <c r="N938" s="46"/>
      <c r="AU938" s="46"/>
      <c r="AV938" s="46"/>
      <c r="AW938" s="46"/>
      <c r="AX938" s="46"/>
      <c r="AY938" s="46"/>
      <c r="BD938" s="46"/>
      <c r="BE938" s="46"/>
    </row>
    <row r="939" spans="13:57" x14ac:dyDescent="0.25">
      <c r="M939" s="46"/>
      <c r="N939" s="46"/>
      <c r="AU939" s="46"/>
      <c r="AV939" s="46"/>
      <c r="AW939" s="46"/>
      <c r="AX939" s="46"/>
      <c r="AY939" s="46"/>
      <c r="BD939" s="46"/>
      <c r="BE939" s="46"/>
    </row>
    <row r="940" spans="13:57" x14ac:dyDescent="0.25">
      <c r="M940" s="46"/>
      <c r="N940" s="46"/>
      <c r="AU940" s="46"/>
      <c r="AV940" s="46"/>
      <c r="AW940" s="46"/>
      <c r="AX940" s="46"/>
      <c r="AY940" s="46"/>
      <c r="BD940" s="46"/>
      <c r="BE940" s="46"/>
    </row>
    <row r="941" spans="13:57" x14ac:dyDescent="0.25">
      <c r="M941" s="46"/>
      <c r="N941" s="46"/>
      <c r="AU941" s="46"/>
      <c r="AV941" s="46"/>
      <c r="AW941" s="46"/>
      <c r="AX941" s="46"/>
      <c r="AY941" s="46"/>
      <c r="BD941" s="46"/>
      <c r="BE941" s="46"/>
    </row>
    <row r="942" spans="13:57" x14ac:dyDescent="0.25">
      <c r="M942" s="46"/>
      <c r="N942" s="46"/>
      <c r="AU942" s="46"/>
      <c r="AV942" s="46"/>
      <c r="AW942" s="46"/>
      <c r="AX942" s="46"/>
      <c r="AY942" s="46"/>
      <c r="BD942" s="46"/>
      <c r="BE942" s="46"/>
    </row>
    <row r="943" spans="13:57" x14ac:dyDescent="0.25">
      <c r="M943" s="46"/>
      <c r="N943" s="46"/>
      <c r="AU943" s="46"/>
      <c r="AV943" s="46"/>
      <c r="AW943" s="46"/>
      <c r="AX943" s="46"/>
      <c r="AY943" s="46"/>
      <c r="BD943" s="46"/>
      <c r="BE943" s="46"/>
    </row>
    <row r="944" spans="13:57" x14ac:dyDescent="0.25">
      <c r="M944" s="46"/>
      <c r="N944" s="46"/>
      <c r="AU944" s="46"/>
      <c r="AV944" s="46"/>
      <c r="AW944" s="46"/>
      <c r="AX944" s="46"/>
      <c r="AY944" s="46"/>
      <c r="BD944" s="46"/>
      <c r="BE944" s="46"/>
    </row>
    <row r="945" spans="13:57" x14ac:dyDescent="0.25">
      <c r="M945" s="46"/>
      <c r="N945" s="46"/>
      <c r="AU945" s="46"/>
      <c r="AV945" s="46"/>
      <c r="AW945" s="46"/>
      <c r="AX945" s="46"/>
      <c r="AY945" s="46"/>
      <c r="BD945" s="46"/>
      <c r="BE945" s="46"/>
    </row>
    <row r="946" spans="13:57" x14ac:dyDescent="0.25">
      <c r="M946" s="46"/>
      <c r="N946" s="46"/>
      <c r="AU946" s="46"/>
      <c r="AV946" s="46"/>
      <c r="AW946" s="46"/>
      <c r="AX946" s="46"/>
      <c r="AY946" s="46"/>
      <c r="BD946" s="46"/>
      <c r="BE946" s="46"/>
    </row>
    <row r="947" spans="13:57" x14ac:dyDescent="0.25">
      <c r="M947" s="46"/>
      <c r="N947" s="46"/>
      <c r="AU947" s="46"/>
      <c r="AV947" s="46"/>
      <c r="AW947" s="46"/>
      <c r="AX947" s="46"/>
      <c r="AY947" s="46"/>
      <c r="BD947" s="46"/>
      <c r="BE947" s="46"/>
    </row>
    <row r="948" spans="13:57" x14ac:dyDescent="0.25">
      <c r="M948" s="46"/>
      <c r="N948" s="46"/>
      <c r="AU948" s="46"/>
      <c r="AV948" s="46"/>
      <c r="AW948" s="46"/>
      <c r="AX948" s="46"/>
      <c r="AY948" s="46"/>
      <c r="BD948" s="46"/>
      <c r="BE948" s="46"/>
    </row>
    <row r="949" spans="13:57" x14ac:dyDescent="0.25">
      <c r="M949" s="46"/>
      <c r="N949" s="46"/>
      <c r="AU949" s="46"/>
      <c r="AV949" s="46"/>
      <c r="AW949" s="46"/>
      <c r="AX949" s="46"/>
      <c r="AY949" s="46"/>
      <c r="BD949" s="46"/>
      <c r="BE949" s="46"/>
    </row>
    <row r="950" spans="13:57" x14ac:dyDescent="0.25">
      <c r="M950" s="46"/>
      <c r="N950" s="46"/>
      <c r="AU950" s="46"/>
      <c r="AV950" s="46"/>
      <c r="AW950" s="46"/>
      <c r="AX950" s="46"/>
      <c r="AY950" s="46"/>
      <c r="BD950" s="46"/>
      <c r="BE950" s="46"/>
    </row>
    <row r="951" spans="13:57" x14ac:dyDescent="0.25">
      <c r="M951" s="46"/>
      <c r="N951" s="46"/>
      <c r="AU951" s="46"/>
      <c r="AV951" s="46"/>
      <c r="AW951" s="46"/>
      <c r="AX951" s="46"/>
      <c r="AY951" s="46"/>
      <c r="BD951" s="46"/>
      <c r="BE951" s="46"/>
    </row>
    <row r="952" spans="13:57" x14ac:dyDescent="0.25">
      <c r="M952" s="46"/>
      <c r="N952" s="46"/>
      <c r="AU952" s="46"/>
      <c r="AV952" s="46"/>
      <c r="AW952" s="46"/>
      <c r="AX952" s="46"/>
      <c r="AY952" s="46"/>
      <c r="BD952" s="46"/>
      <c r="BE952" s="46"/>
    </row>
    <row r="953" spans="13:57" x14ac:dyDescent="0.25">
      <c r="M953" s="46"/>
      <c r="N953" s="46"/>
      <c r="AU953" s="46"/>
      <c r="AV953" s="46"/>
      <c r="AW953" s="46"/>
      <c r="AX953" s="46"/>
      <c r="AY953" s="46"/>
      <c r="BD953" s="46"/>
      <c r="BE953" s="46"/>
    </row>
    <row r="954" spans="13:57" x14ac:dyDescent="0.25">
      <c r="M954" s="46"/>
      <c r="N954" s="46"/>
      <c r="AU954" s="46"/>
      <c r="AV954" s="46"/>
      <c r="AW954" s="46"/>
      <c r="AX954" s="46"/>
      <c r="AY954" s="46"/>
      <c r="BD954" s="46"/>
      <c r="BE954" s="46"/>
    </row>
    <row r="955" spans="13:57" x14ac:dyDescent="0.25">
      <c r="M955" s="46"/>
      <c r="N955" s="46"/>
      <c r="AU955" s="46"/>
      <c r="AV955" s="46"/>
      <c r="AW955" s="46"/>
      <c r="AX955" s="46"/>
      <c r="AY955" s="46"/>
      <c r="BD955" s="46"/>
      <c r="BE955" s="46"/>
    </row>
    <row r="956" spans="13:57" x14ac:dyDescent="0.25">
      <c r="M956" s="46"/>
      <c r="N956" s="46"/>
      <c r="AU956" s="46"/>
      <c r="AV956" s="46"/>
      <c r="AW956" s="46"/>
      <c r="AX956" s="46"/>
      <c r="AY956" s="46"/>
      <c r="BD956" s="46"/>
      <c r="BE956" s="46"/>
    </row>
    <row r="957" spans="13:57" x14ac:dyDescent="0.25">
      <c r="M957" s="46"/>
      <c r="N957" s="46"/>
      <c r="AU957" s="46"/>
      <c r="AV957" s="46"/>
      <c r="AW957" s="46"/>
      <c r="AX957" s="46"/>
      <c r="AY957" s="46"/>
      <c r="BD957" s="46"/>
      <c r="BE957" s="46"/>
    </row>
    <row r="958" spans="13:57" x14ac:dyDescent="0.25">
      <c r="M958" s="46"/>
      <c r="N958" s="46"/>
      <c r="AU958" s="46"/>
      <c r="AV958" s="46"/>
      <c r="AW958" s="46"/>
      <c r="AX958" s="46"/>
      <c r="AY958" s="46"/>
      <c r="BD958" s="46"/>
      <c r="BE958" s="46"/>
    </row>
    <row r="959" spans="13:57" x14ac:dyDescent="0.25">
      <c r="M959" s="46"/>
      <c r="N959" s="46"/>
      <c r="AU959" s="46"/>
      <c r="AV959" s="46"/>
      <c r="AW959" s="46"/>
      <c r="AX959" s="46"/>
      <c r="AY959" s="46"/>
      <c r="BD959" s="46"/>
      <c r="BE959" s="46"/>
    </row>
    <row r="960" spans="13:57" x14ac:dyDescent="0.25">
      <c r="M960" s="46"/>
      <c r="N960" s="46"/>
      <c r="AU960" s="46"/>
      <c r="AV960" s="46"/>
      <c r="AW960" s="46"/>
      <c r="AX960" s="46"/>
      <c r="AY960" s="46"/>
      <c r="BD960" s="46"/>
      <c r="BE960" s="46"/>
    </row>
    <row r="961" spans="13:57" x14ac:dyDescent="0.25">
      <c r="M961" s="46"/>
      <c r="N961" s="46"/>
      <c r="AU961" s="46"/>
      <c r="AV961" s="46"/>
      <c r="AW961" s="46"/>
      <c r="AX961" s="46"/>
      <c r="AY961" s="46"/>
      <c r="BD961" s="46"/>
      <c r="BE961" s="46"/>
    </row>
    <row r="962" spans="13:57" x14ac:dyDescent="0.25">
      <c r="M962" s="46"/>
      <c r="N962" s="46"/>
      <c r="AU962" s="46"/>
      <c r="AV962" s="46"/>
      <c r="AW962" s="46"/>
      <c r="AX962" s="46"/>
      <c r="AY962" s="46"/>
      <c r="BD962" s="46"/>
      <c r="BE962" s="46"/>
    </row>
    <row r="963" spans="13:57" x14ac:dyDescent="0.25">
      <c r="M963" s="46"/>
      <c r="N963" s="46"/>
      <c r="AU963" s="46"/>
      <c r="AV963" s="46"/>
      <c r="AW963" s="46"/>
      <c r="AX963" s="46"/>
      <c r="AY963" s="46"/>
      <c r="BD963" s="46"/>
      <c r="BE963" s="46"/>
    </row>
    <row r="964" spans="13:57" x14ac:dyDescent="0.25">
      <c r="M964" s="46"/>
      <c r="N964" s="46"/>
      <c r="AU964" s="46"/>
      <c r="AV964" s="46"/>
      <c r="AW964" s="46"/>
      <c r="AX964" s="46"/>
      <c r="AY964" s="46"/>
      <c r="BD964" s="46"/>
      <c r="BE964" s="46"/>
    </row>
    <row r="965" spans="13:57" x14ac:dyDescent="0.25">
      <c r="M965" s="46"/>
      <c r="N965" s="46"/>
      <c r="AU965" s="46"/>
      <c r="AV965" s="46"/>
      <c r="AW965" s="46"/>
      <c r="AX965" s="46"/>
      <c r="AY965" s="46"/>
      <c r="BD965" s="46"/>
      <c r="BE965" s="46"/>
    </row>
    <row r="966" spans="13:57" x14ac:dyDescent="0.25">
      <c r="M966" s="46"/>
      <c r="N966" s="46"/>
      <c r="AU966" s="46"/>
      <c r="AV966" s="46"/>
      <c r="AW966" s="46"/>
      <c r="AX966" s="46"/>
      <c r="AY966" s="46"/>
      <c r="BD966" s="46"/>
      <c r="BE966" s="46"/>
    </row>
    <row r="967" spans="13:57" x14ac:dyDescent="0.25">
      <c r="M967" s="46"/>
      <c r="N967" s="46"/>
      <c r="AU967" s="46"/>
      <c r="AV967" s="46"/>
      <c r="AW967" s="46"/>
      <c r="AX967" s="46"/>
      <c r="AY967" s="46"/>
      <c r="BD967" s="46"/>
      <c r="BE967" s="46"/>
    </row>
    <row r="968" spans="13:57" x14ac:dyDescent="0.25">
      <c r="M968" s="46"/>
      <c r="N968" s="46"/>
      <c r="AU968" s="46"/>
      <c r="AV968" s="46"/>
      <c r="AW968" s="46"/>
      <c r="AX968" s="46"/>
      <c r="AY968" s="46"/>
      <c r="BD968" s="46"/>
      <c r="BE968" s="46"/>
    </row>
    <row r="969" spans="13:57" x14ac:dyDescent="0.25">
      <c r="M969" s="46"/>
      <c r="N969" s="46"/>
      <c r="AU969" s="46"/>
      <c r="AV969" s="46"/>
      <c r="AW969" s="46"/>
      <c r="AX969" s="46"/>
      <c r="AY969" s="46"/>
      <c r="BD969" s="46"/>
      <c r="BE969" s="46"/>
    </row>
    <row r="970" spans="13:57" x14ac:dyDescent="0.25">
      <c r="M970" s="46"/>
      <c r="N970" s="46"/>
      <c r="AU970" s="46"/>
      <c r="AV970" s="46"/>
      <c r="AW970" s="46"/>
      <c r="AX970" s="46"/>
      <c r="AY970" s="46"/>
      <c r="BD970" s="46"/>
      <c r="BE970" s="46"/>
    </row>
    <row r="971" spans="13:57" x14ac:dyDescent="0.25">
      <c r="M971" s="46"/>
      <c r="N971" s="46"/>
      <c r="AU971" s="46"/>
      <c r="AV971" s="46"/>
      <c r="AW971" s="46"/>
      <c r="AX971" s="46"/>
      <c r="AY971" s="46"/>
      <c r="BD971" s="46"/>
      <c r="BE971" s="46"/>
    </row>
    <row r="972" spans="13:57" x14ac:dyDescent="0.25">
      <c r="M972" s="46"/>
      <c r="N972" s="46"/>
      <c r="AU972" s="46"/>
      <c r="AV972" s="46"/>
      <c r="AW972" s="46"/>
      <c r="AX972" s="46"/>
      <c r="AY972" s="46"/>
      <c r="BD972" s="46"/>
      <c r="BE972" s="46"/>
    </row>
    <row r="973" spans="13:57" x14ac:dyDescent="0.25">
      <c r="M973" s="46"/>
      <c r="N973" s="46"/>
      <c r="AU973" s="46"/>
      <c r="AV973" s="46"/>
      <c r="AW973" s="46"/>
      <c r="AX973" s="46"/>
      <c r="AY973" s="46"/>
      <c r="BD973" s="46"/>
      <c r="BE973" s="46"/>
    </row>
    <row r="974" spans="13:57" x14ac:dyDescent="0.25">
      <c r="M974" s="46"/>
      <c r="N974" s="46"/>
      <c r="AU974" s="46"/>
      <c r="AV974" s="46"/>
      <c r="AW974" s="46"/>
      <c r="AX974" s="46"/>
      <c r="AY974" s="46"/>
      <c r="BD974" s="46"/>
      <c r="BE974" s="46"/>
    </row>
    <row r="975" spans="13:57" x14ac:dyDescent="0.25">
      <c r="M975" s="46"/>
      <c r="N975" s="46"/>
      <c r="AU975" s="46"/>
      <c r="AV975" s="46"/>
      <c r="AW975" s="46"/>
      <c r="AX975" s="46"/>
      <c r="AY975" s="46"/>
      <c r="BD975" s="46"/>
      <c r="BE975" s="46"/>
    </row>
    <row r="976" spans="13:57" x14ac:dyDescent="0.25">
      <c r="M976" s="46"/>
      <c r="N976" s="46"/>
      <c r="AU976" s="46"/>
      <c r="AV976" s="46"/>
      <c r="AW976" s="46"/>
      <c r="AX976" s="46"/>
      <c r="AY976" s="46"/>
      <c r="BD976" s="46"/>
      <c r="BE976" s="46"/>
    </row>
    <row r="977" spans="13:57" x14ac:dyDescent="0.25">
      <c r="M977" s="46"/>
      <c r="N977" s="46"/>
      <c r="AU977" s="46"/>
      <c r="AV977" s="46"/>
      <c r="AW977" s="46"/>
      <c r="AX977" s="46"/>
      <c r="AY977" s="46"/>
      <c r="BD977" s="46"/>
      <c r="BE977" s="46"/>
    </row>
    <row r="978" spans="13:57" x14ac:dyDescent="0.25">
      <c r="M978" s="46"/>
      <c r="N978" s="46"/>
      <c r="AU978" s="46"/>
      <c r="AV978" s="46"/>
      <c r="AW978" s="46"/>
      <c r="AX978" s="46"/>
      <c r="AY978" s="46"/>
      <c r="BD978" s="46"/>
      <c r="BE978" s="46"/>
    </row>
    <row r="979" spans="13:57" x14ac:dyDescent="0.25">
      <c r="M979" s="46"/>
      <c r="N979" s="46"/>
      <c r="AU979" s="46"/>
      <c r="AV979" s="46"/>
      <c r="AW979" s="46"/>
      <c r="AX979" s="46"/>
      <c r="AY979" s="46"/>
      <c r="BD979" s="46"/>
      <c r="BE979" s="46"/>
    </row>
    <row r="980" spans="13:57" x14ac:dyDescent="0.25">
      <c r="M980" s="46"/>
      <c r="N980" s="46"/>
      <c r="AU980" s="46"/>
      <c r="AV980" s="46"/>
      <c r="AW980" s="46"/>
      <c r="AX980" s="46"/>
      <c r="AY980" s="46"/>
      <c r="BD980" s="46"/>
      <c r="BE980" s="46"/>
    </row>
    <row r="981" spans="13:57" x14ac:dyDescent="0.25">
      <c r="M981" s="46"/>
      <c r="N981" s="46"/>
      <c r="AU981" s="46"/>
      <c r="AV981" s="46"/>
      <c r="AW981" s="46"/>
      <c r="AX981" s="46"/>
      <c r="AY981" s="46"/>
      <c r="BD981" s="46"/>
      <c r="BE981" s="46"/>
    </row>
    <row r="982" spans="13:57" x14ac:dyDescent="0.25">
      <c r="M982" s="46"/>
      <c r="N982" s="46"/>
      <c r="AU982" s="46"/>
      <c r="AV982" s="46"/>
      <c r="AW982" s="46"/>
      <c r="AX982" s="46"/>
      <c r="AY982" s="46"/>
      <c r="BD982" s="46"/>
      <c r="BE982" s="46"/>
    </row>
    <row r="983" spans="13:57" x14ac:dyDescent="0.25">
      <c r="M983" s="46"/>
      <c r="N983" s="46"/>
      <c r="AU983" s="46"/>
      <c r="AV983" s="46"/>
      <c r="AW983" s="46"/>
      <c r="AX983" s="46"/>
      <c r="AY983" s="46"/>
      <c r="BD983" s="46"/>
      <c r="BE983" s="46"/>
    </row>
    <row r="984" spans="13:57" x14ac:dyDescent="0.25">
      <c r="M984" s="46"/>
      <c r="N984" s="46"/>
      <c r="AU984" s="46"/>
      <c r="AV984" s="46"/>
      <c r="AW984" s="46"/>
      <c r="AX984" s="46"/>
      <c r="AY984" s="46"/>
      <c r="BD984" s="46"/>
      <c r="BE984" s="46"/>
    </row>
    <row r="985" spans="13:57" x14ac:dyDescent="0.25">
      <c r="M985" s="46"/>
      <c r="N985" s="46"/>
      <c r="AU985" s="46"/>
      <c r="AV985" s="46"/>
      <c r="AW985" s="46"/>
      <c r="AX985" s="46"/>
      <c r="AY985" s="46"/>
      <c r="BD985" s="46"/>
      <c r="BE985" s="46"/>
    </row>
    <row r="986" spans="13:57" x14ac:dyDescent="0.25">
      <c r="M986" s="46"/>
      <c r="N986" s="46"/>
      <c r="AU986" s="46"/>
      <c r="AV986" s="46"/>
      <c r="AW986" s="46"/>
      <c r="AX986" s="46"/>
      <c r="AY986" s="46"/>
      <c r="BD986" s="46"/>
      <c r="BE986" s="46"/>
    </row>
    <row r="987" spans="13:57" x14ac:dyDescent="0.25">
      <c r="M987" s="46"/>
      <c r="N987" s="46"/>
      <c r="AU987" s="46"/>
      <c r="AV987" s="46"/>
      <c r="AW987" s="46"/>
      <c r="AX987" s="46"/>
      <c r="AY987" s="46"/>
      <c r="BD987" s="46"/>
      <c r="BE987" s="46"/>
    </row>
    <row r="988" spans="13:57" x14ac:dyDescent="0.25">
      <c r="M988" s="46"/>
      <c r="N988" s="46"/>
      <c r="AU988" s="46"/>
      <c r="AV988" s="46"/>
      <c r="AW988" s="46"/>
      <c r="AX988" s="46"/>
      <c r="AY988" s="46"/>
      <c r="BD988" s="46"/>
      <c r="BE988" s="46"/>
    </row>
    <row r="989" spans="13:57" x14ac:dyDescent="0.25">
      <c r="M989" s="46"/>
      <c r="N989" s="46"/>
      <c r="AU989" s="46"/>
      <c r="AV989" s="46"/>
      <c r="AW989" s="46"/>
      <c r="AX989" s="46"/>
      <c r="AY989" s="46"/>
      <c r="BD989" s="46"/>
      <c r="BE989" s="46"/>
    </row>
    <row r="990" spans="13:57" x14ac:dyDescent="0.25">
      <c r="M990" s="46"/>
      <c r="N990" s="46"/>
      <c r="AU990" s="46"/>
      <c r="AV990" s="46"/>
      <c r="AW990" s="46"/>
      <c r="AX990" s="46"/>
      <c r="AY990" s="46"/>
      <c r="BD990" s="46"/>
      <c r="BE990" s="46"/>
    </row>
    <row r="991" spans="13:57" x14ac:dyDescent="0.25">
      <c r="M991" s="46"/>
      <c r="N991" s="46"/>
      <c r="AU991" s="46"/>
      <c r="AV991" s="46"/>
      <c r="AW991" s="46"/>
      <c r="AX991" s="46"/>
      <c r="AY991" s="46"/>
      <c r="BD991" s="46"/>
      <c r="BE991" s="46"/>
    </row>
    <row r="992" spans="13:57" x14ac:dyDescent="0.25">
      <c r="M992" s="46"/>
      <c r="N992" s="46"/>
      <c r="AU992" s="46"/>
      <c r="AV992" s="46"/>
      <c r="AW992" s="46"/>
      <c r="AX992" s="46"/>
      <c r="AY992" s="46"/>
      <c r="BD992" s="46"/>
      <c r="BE992" s="46"/>
    </row>
    <row r="993" spans="13:57" x14ac:dyDescent="0.25">
      <c r="M993" s="46"/>
      <c r="N993" s="46"/>
      <c r="AU993" s="46"/>
      <c r="AV993" s="46"/>
      <c r="AW993" s="46"/>
      <c r="AX993" s="46"/>
      <c r="AY993" s="46"/>
      <c r="BD993" s="46"/>
      <c r="BE993" s="46"/>
    </row>
    <row r="994" spans="13:57" x14ac:dyDescent="0.25">
      <c r="M994" s="46"/>
      <c r="N994" s="46"/>
      <c r="AU994" s="46"/>
      <c r="AV994" s="46"/>
      <c r="AW994" s="46"/>
      <c r="AX994" s="46"/>
      <c r="AY994" s="46"/>
      <c r="BD994" s="46"/>
      <c r="BE994" s="46"/>
    </row>
    <row r="995" spans="13:57" x14ac:dyDescent="0.25">
      <c r="M995" s="46"/>
      <c r="N995" s="46"/>
      <c r="AU995" s="46"/>
      <c r="AV995" s="46"/>
      <c r="AW995" s="46"/>
      <c r="AX995" s="46"/>
      <c r="AY995" s="46"/>
      <c r="BD995" s="46"/>
      <c r="BE995" s="46"/>
    </row>
    <row r="996" spans="13:57" x14ac:dyDescent="0.25">
      <c r="M996" s="46"/>
      <c r="N996" s="46"/>
      <c r="AU996" s="46"/>
      <c r="AV996" s="46"/>
      <c r="AW996" s="46"/>
      <c r="AX996" s="46"/>
      <c r="AY996" s="46"/>
      <c r="BD996" s="46"/>
      <c r="BE996" s="46"/>
    </row>
    <row r="997" spans="13:57" x14ac:dyDescent="0.25">
      <c r="M997" s="46"/>
      <c r="N997" s="46"/>
      <c r="AU997" s="46"/>
      <c r="AV997" s="46"/>
      <c r="AW997" s="46"/>
      <c r="AX997" s="46"/>
      <c r="AY997" s="46"/>
      <c r="BD997" s="46"/>
      <c r="BE997" s="46"/>
    </row>
    <row r="998" spans="13:57" x14ac:dyDescent="0.25">
      <c r="M998" s="46"/>
      <c r="N998" s="46"/>
      <c r="AU998" s="46"/>
      <c r="AV998" s="46"/>
      <c r="AW998" s="46"/>
      <c r="AX998" s="46"/>
      <c r="AY998" s="46"/>
      <c r="BD998" s="46"/>
      <c r="BE998" s="46"/>
    </row>
    <row r="999" spans="13:57" x14ac:dyDescent="0.25">
      <c r="M999" s="46"/>
      <c r="N999" s="46"/>
      <c r="AU999" s="46"/>
      <c r="AV999" s="46"/>
      <c r="AW999" s="46"/>
      <c r="AX999" s="46"/>
      <c r="AY999" s="46"/>
      <c r="BD999" s="46"/>
      <c r="BE999" s="46"/>
    </row>
    <row r="1000" spans="13:57" x14ac:dyDescent="0.25">
      <c r="M1000" s="46"/>
      <c r="N1000" s="46"/>
      <c r="AU1000" s="46"/>
      <c r="AV1000" s="46"/>
      <c r="AW1000" s="46"/>
      <c r="AX1000" s="46"/>
      <c r="AY1000" s="46"/>
      <c r="BD1000" s="46"/>
      <c r="BE1000" s="46"/>
    </row>
    <row r="1001" spans="13:57" x14ac:dyDescent="0.25">
      <c r="M1001" s="46"/>
      <c r="N1001" s="46"/>
      <c r="AU1001" s="46"/>
      <c r="AV1001" s="46"/>
      <c r="AW1001" s="46"/>
      <c r="AX1001" s="46"/>
      <c r="AY1001" s="46"/>
      <c r="BD1001" s="46"/>
      <c r="BE1001" s="46"/>
    </row>
    <row r="1002" spans="13:57" x14ac:dyDescent="0.25">
      <c r="M1002" s="46"/>
      <c r="N1002" s="46"/>
      <c r="AU1002" s="46"/>
      <c r="AV1002" s="46"/>
      <c r="AW1002" s="46"/>
      <c r="AX1002" s="46"/>
      <c r="AY1002" s="46"/>
      <c r="BD1002" s="46"/>
      <c r="BE1002" s="46"/>
    </row>
    <row r="1003" spans="13:57" x14ac:dyDescent="0.25">
      <c r="M1003" s="46"/>
      <c r="N1003" s="46"/>
      <c r="AU1003" s="46"/>
      <c r="AV1003" s="46"/>
      <c r="AW1003" s="46"/>
      <c r="AX1003" s="46"/>
      <c r="AY1003" s="46"/>
      <c r="BD1003" s="46"/>
      <c r="BE1003" s="46"/>
    </row>
    <row r="1004" spans="13:57" x14ac:dyDescent="0.25">
      <c r="M1004" s="46"/>
      <c r="N1004" s="46"/>
      <c r="AU1004" s="46"/>
      <c r="AV1004" s="46"/>
      <c r="AW1004" s="46"/>
      <c r="AX1004" s="46"/>
      <c r="AY1004" s="46"/>
      <c r="BD1004" s="46"/>
      <c r="BE1004" s="46"/>
    </row>
    <row r="1005" spans="13:57" x14ac:dyDescent="0.25">
      <c r="M1005" s="46"/>
      <c r="N1005" s="46"/>
      <c r="AU1005" s="46"/>
      <c r="AV1005" s="46"/>
      <c r="AW1005" s="46"/>
      <c r="AX1005" s="46"/>
      <c r="AY1005" s="46"/>
      <c r="BD1005" s="46"/>
      <c r="BE1005" s="46"/>
    </row>
    <row r="1006" spans="13:57" x14ac:dyDescent="0.25">
      <c r="M1006" s="46"/>
      <c r="N1006" s="46"/>
      <c r="AU1006" s="46"/>
      <c r="AV1006" s="46"/>
      <c r="AW1006" s="46"/>
      <c r="AX1006" s="46"/>
      <c r="AY1006" s="46"/>
      <c r="BD1006" s="46"/>
      <c r="BE1006" s="46"/>
    </row>
    <row r="1007" spans="13:57" x14ac:dyDescent="0.25">
      <c r="M1007" s="46"/>
      <c r="N1007" s="46"/>
      <c r="AU1007" s="46"/>
      <c r="AV1007" s="46"/>
      <c r="AW1007" s="46"/>
      <c r="AX1007" s="46"/>
      <c r="AY1007" s="46"/>
      <c r="BD1007" s="46"/>
      <c r="BE1007" s="46"/>
    </row>
    <row r="1008" spans="13:57" x14ac:dyDescent="0.25">
      <c r="M1008" s="46"/>
      <c r="N1008" s="46"/>
      <c r="AU1008" s="46"/>
      <c r="AV1008" s="46"/>
      <c r="AW1008" s="46"/>
      <c r="AX1008" s="46"/>
      <c r="AY1008" s="46"/>
      <c r="BD1008" s="46"/>
      <c r="BE1008" s="46"/>
    </row>
    <row r="1009" spans="13:57" x14ac:dyDescent="0.25">
      <c r="M1009" s="46"/>
      <c r="N1009" s="46"/>
      <c r="AU1009" s="46"/>
      <c r="AV1009" s="46"/>
      <c r="AW1009" s="46"/>
      <c r="AX1009" s="46"/>
      <c r="AY1009" s="46"/>
      <c r="BD1009" s="46"/>
      <c r="BE1009" s="46"/>
    </row>
    <row r="1010" spans="13:57" x14ac:dyDescent="0.25">
      <c r="M1010" s="46"/>
      <c r="N1010" s="46"/>
      <c r="AU1010" s="46"/>
      <c r="AV1010" s="46"/>
      <c r="AW1010" s="46"/>
      <c r="AX1010" s="46"/>
      <c r="AY1010" s="46"/>
      <c r="BD1010" s="46"/>
      <c r="BE1010" s="46"/>
    </row>
    <row r="1011" spans="13:57" x14ac:dyDescent="0.25">
      <c r="M1011" s="46"/>
      <c r="N1011" s="46"/>
      <c r="AU1011" s="46"/>
      <c r="AV1011" s="46"/>
      <c r="AW1011" s="46"/>
      <c r="AX1011" s="46"/>
      <c r="AY1011" s="46"/>
      <c r="BD1011" s="46"/>
      <c r="BE1011" s="46"/>
    </row>
    <row r="1012" spans="13:57" x14ac:dyDescent="0.25">
      <c r="M1012" s="46"/>
      <c r="N1012" s="46"/>
      <c r="AU1012" s="46"/>
      <c r="AV1012" s="46"/>
      <c r="AW1012" s="46"/>
      <c r="AX1012" s="46"/>
      <c r="AY1012" s="46"/>
      <c r="BD1012" s="46"/>
      <c r="BE1012" s="46"/>
    </row>
    <row r="1013" spans="13:57" x14ac:dyDescent="0.25">
      <c r="M1013" s="46"/>
      <c r="N1013" s="46"/>
      <c r="AU1013" s="46"/>
      <c r="AV1013" s="46"/>
      <c r="AW1013" s="46"/>
      <c r="AX1013" s="46"/>
      <c r="AY1013" s="46"/>
      <c r="BD1013" s="46"/>
      <c r="BE1013" s="46"/>
    </row>
    <row r="1014" spans="13:57" x14ac:dyDescent="0.25">
      <c r="M1014" s="46"/>
      <c r="N1014" s="46"/>
      <c r="AU1014" s="46"/>
      <c r="AV1014" s="46"/>
      <c r="AW1014" s="46"/>
      <c r="AX1014" s="46"/>
      <c r="AY1014" s="46"/>
      <c r="BD1014" s="46"/>
      <c r="BE1014" s="46"/>
    </row>
    <row r="1015" spans="13:57" x14ac:dyDescent="0.25">
      <c r="M1015" s="46"/>
      <c r="N1015" s="46"/>
      <c r="AU1015" s="46"/>
      <c r="AV1015" s="46"/>
      <c r="AW1015" s="46"/>
      <c r="AX1015" s="46"/>
      <c r="AY1015" s="46"/>
      <c r="BD1015" s="46"/>
      <c r="BE1015" s="46"/>
    </row>
    <row r="1016" spans="13:57" x14ac:dyDescent="0.25">
      <c r="M1016" s="46"/>
      <c r="N1016" s="46"/>
      <c r="AU1016" s="46"/>
      <c r="AV1016" s="46"/>
      <c r="AW1016" s="46"/>
      <c r="AX1016" s="46"/>
      <c r="AY1016" s="46"/>
      <c r="BD1016" s="46"/>
      <c r="BE1016" s="46"/>
    </row>
    <row r="1017" spans="13:57" x14ac:dyDescent="0.25">
      <c r="M1017" s="46"/>
      <c r="N1017" s="46"/>
      <c r="AU1017" s="46"/>
      <c r="AV1017" s="46"/>
      <c r="AW1017" s="46"/>
      <c r="AX1017" s="46"/>
      <c r="AY1017" s="46"/>
      <c r="BD1017" s="46"/>
      <c r="BE1017" s="46"/>
    </row>
    <row r="1018" spans="13:57" x14ac:dyDescent="0.25">
      <c r="M1018" s="46"/>
      <c r="N1018" s="46"/>
      <c r="AU1018" s="46"/>
      <c r="AV1018" s="46"/>
      <c r="AW1018" s="46"/>
      <c r="AX1018" s="46"/>
      <c r="AY1018" s="46"/>
      <c r="BD1018" s="46"/>
      <c r="BE1018" s="46"/>
    </row>
    <row r="1019" spans="13:57" x14ac:dyDescent="0.25">
      <c r="M1019" s="46"/>
      <c r="N1019" s="46"/>
      <c r="AU1019" s="46"/>
      <c r="AV1019" s="46"/>
      <c r="AW1019" s="46"/>
      <c r="AX1019" s="46"/>
      <c r="AY1019" s="46"/>
      <c r="BD1019" s="46"/>
      <c r="BE1019" s="46"/>
    </row>
    <row r="1020" spans="13:57" x14ac:dyDescent="0.25">
      <c r="M1020" s="46"/>
      <c r="N1020" s="46"/>
      <c r="AU1020" s="46"/>
      <c r="AV1020" s="46"/>
      <c r="AW1020" s="46"/>
      <c r="AX1020" s="46"/>
      <c r="AY1020" s="46"/>
      <c r="BD1020" s="46"/>
      <c r="BE1020" s="46"/>
    </row>
    <row r="1021" spans="13:57" x14ac:dyDescent="0.25">
      <c r="M1021" s="46"/>
      <c r="N1021" s="46"/>
      <c r="AU1021" s="46"/>
      <c r="AV1021" s="46"/>
      <c r="AW1021" s="46"/>
      <c r="AX1021" s="46"/>
      <c r="AY1021" s="46"/>
      <c r="BD1021" s="46"/>
      <c r="BE1021" s="46"/>
    </row>
    <row r="1022" spans="13:57" x14ac:dyDescent="0.25">
      <c r="M1022" s="46"/>
      <c r="N1022" s="46"/>
      <c r="AU1022" s="46"/>
      <c r="AV1022" s="46"/>
      <c r="AW1022" s="46"/>
      <c r="AX1022" s="46"/>
      <c r="AY1022" s="46"/>
      <c r="BD1022" s="46"/>
      <c r="BE1022" s="46"/>
    </row>
    <row r="1023" spans="13:57" x14ac:dyDescent="0.25">
      <c r="M1023" s="46"/>
      <c r="N1023" s="46"/>
      <c r="AU1023" s="46"/>
      <c r="AV1023" s="46"/>
      <c r="AW1023" s="46"/>
      <c r="AX1023" s="46"/>
      <c r="AY1023" s="46"/>
      <c r="BD1023" s="46"/>
      <c r="BE1023" s="46"/>
    </row>
    <row r="1024" spans="13:57" x14ac:dyDescent="0.25">
      <c r="M1024" s="46"/>
      <c r="N1024" s="46"/>
      <c r="AU1024" s="46"/>
      <c r="AV1024" s="46"/>
      <c r="AW1024" s="46"/>
      <c r="AX1024" s="46"/>
      <c r="AY1024" s="46"/>
      <c r="BD1024" s="46"/>
      <c r="BE1024" s="46"/>
    </row>
    <row r="1025" spans="13:57" x14ac:dyDescent="0.25">
      <c r="M1025" s="46"/>
      <c r="N1025" s="46"/>
      <c r="AU1025" s="46"/>
      <c r="AV1025" s="46"/>
      <c r="AW1025" s="46"/>
      <c r="AX1025" s="46"/>
      <c r="AY1025" s="46"/>
      <c r="BD1025" s="46"/>
      <c r="BE1025" s="46"/>
    </row>
    <row r="1026" spans="13:57" x14ac:dyDescent="0.25">
      <c r="M1026" s="46"/>
      <c r="N1026" s="46"/>
      <c r="AU1026" s="46"/>
      <c r="AV1026" s="46"/>
      <c r="AW1026" s="46"/>
      <c r="AX1026" s="46"/>
      <c r="AY1026" s="46"/>
      <c r="BD1026" s="46"/>
      <c r="BE1026" s="46"/>
    </row>
    <row r="1027" spans="13:57" x14ac:dyDescent="0.25">
      <c r="M1027" s="46"/>
      <c r="N1027" s="46"/>
      <c r="AU1027" s="46"/>
      <c r="AV1027" s="46"/>
      <c r="AW1027" s="46"/>
      <c r="AX1027" s="46"/>
      <c r="AY1027" s="46"/>
      <c r="BD1027" s="46"/>
      <c r="BE1027" s="46"/>
    </row>
    <row r="1028" spans="13:57" x14ac:dyDescent="0.25">
      <c r="M1028" s="46"/>
      <c r="N1028" s="46"/>
      <c r="AU1028" s="46"/>
      <c r="AV1028" s="46"/>
      <c r="AW1028" s="46"/>
      <c r="AX1028" s="46"/>
      <c r="AY1028" s="46"/>
      <c r="BD1028" s="46"/>
      <c r="BE1028" s="46"/>
    </row>
    <row r="1029" spans="13:57" x14ac:dyDescent="0.25">
      <c r="M1029" s="46"/>
      <c r="N1029" s="46"/>
      <c r="AU1029" s="46"/>
      <c r="AV1029" s="46"/>
      <c r="AW1029" s="46"/>
      <c r="AX1029" s="46"/>
      <c r="AY1029" s="46"/>
      <c r="BD1029" s="46"/>
      <c r="BE1029" s="46"/>
    </row>
    <row r="1030" spans="13:57" x14ac:dyDescent="0.25">
      <c r="M1030" s="46"/>
      <c r="N1030" s="46"/>
      <c r="AU1030" s="46"/>
      <c r="AV1030" s="46"/>
      <c r="AW1030" s="46"/>
      <c r="AX1030" s="46"/>
      <c r="AY1030" s="46"/>
      <c r="BD1030" s="46"/>
      <c r="BE1030" s="46"/>
    </row>
    <row r="1031" spans="13:57" x14ac:dyDescent="0.25">
      <c r="M1031" s="46"/>
      <c r="N1031" s="46"/>
      <c r="AU1031" s="46"/>
      <c r="AV1031" s="46"/>
      <c r="AW1031" s="46"/>
      <c r="AX1031" s="46"/>
      <c r="AY1031" s="46"/>
      <c r="BD1031" s="46"/>
      <c r="BE1031" s="46"/>
    </row>
    <row r="1032" spans="13:57" x14ac:dyDescent="0.25">
      <c r="M1032" s="46"/>
      <c r="N1032" s="46"/>
      <c r="AU1032" s="46"/>
      <c r="AV1032" s="46"/>
      <c r="AW1032" s="46"/>
      <c r="AX1032" s="46"/>
      <c r="AY1032" s="46"/>
      <c r="BD1032" s="46"/>
      <c r="BE1032" s="46"/>
    </row>
    <row r="1033" spans="13:57" x14ac:dyDescent="0.25">
      <c r="M1033" s="46"/>
      <c r="N1033" s="46"/>
      <c r="AU1033" s="46"/>
      <c r="AV1033" s="46"/>
      <c r="AW1033" s="46"/>
      <c r="AX1033" s="46"/>
      <c r="AY1033" s="46"/>
      <c r="BD1033" s="46"/>
      <c r="BE1033" s="46"/>
    </row>
    <row r="1034" spans="13:57" x14ac:dyDescent="0.25">
      <c r="M1034" s="46"/>
      <c r="N1034" s="46"/>
      <c r="AU1034" s="46"/>
      <c r="AV1034" s="46"/>
      <c r="AW1034" s="46"/>
      <c r="AX1034" s="46"/>
      <c r="AY1034" s="46"/>
      <c r="BD1034" s="46"/>
      <c r="BE1034" s="46"/>
    </row>
    <row r="1035" spans="13:57" x14ac:dyDescent="0.25">
      <c r="M1035" s="46"/>
      <c r="N1035" s="46"/>
      <c r="AU1035" s="46"/>
      <c r="AV1035" s="46"/>
      <c r="AW1035" s="46"/>
      <c r="AX1035" s="46"/>
      <c r="AY1035" s="46"/>
      <c r="BD1035" s="46"/>
      <c r="BE1035" s="46"/>
    </row>
    <row r="1036" spans="13:57" x14ac:dyDescent="0.25">
      <c r="M1036" s="46"/>
      <c r="N1036" s="46"/>
      <c r="AU1036" s="46"/>
      <c r="AV1036" s="46"/>
      <c r="AW1036" s="46"/>
      <c r="AX1036" s="46"/>
      <c r="AY1036" s="46"/>
      <c r="BD1036" s="46"/>
      <c r="BE1036" s="46"/>
    </row>
    <row r="1037" spans="13:57" x14ac:dyDescent="0.25">
      <c r="M1037" s="46"/>
      <c r="N1037" s="46"/>
      <c r="AU1037" s="46"/>
      <c r="AV1037" s="46"/>
      <c r="AW1037" s="46"/>
      <c r="AX1037" s="46"/>
      <c r="AY1037" s="46"/>
      <c r="BD1037" s="46"/>
      <c r="BE1037" s="46"/>
    </row>
    <row r="1038" spans="13:57" x14ac:dyDescent="0.25">
      <c r="M1038" s="46"/>
      <c r="N1038" s="46"/>
      <c r="AU1038" s="46"/>
      <c r="AV1038" s="46"/>
      <c r="AW1038" s="46"/>
      <c r="AX1038" s="46"/>
      <c r="AY1038" s="46"/>
      <c r="BD1038" s="46"/>
      <c r="BE1038" s="46"/>
    </row>
    <row r="1039" spans="13:57" x14ac:dyDescent="0.25">
      <c r="M1039" s="46"/>
      <c r="N1039" s="46"/>
      <c r="AU1039" s="46"/>
      <c r="AV1039" s="46"/>
      <c r="AW1039" s="46"/>
      <c r="AX1039" s="46"/>
      <c r="AY1039" s="46"/>
      <c r="BD1039" s="46"/>
      <c r="BE1039" s="46"/>
    </row>
    <row r="1040" spans="13:57" x14ac:dyDescent="0.25">
      <c r="M1040" s="46"/>
      <c r="N1040" s="46"/>
      <c r="AU1040" s="46"/>
      <c r="AV1040" s="46"/>
      <c r="AW1040" s="46"/>
      <c r="AX1040" s="46"/>
      <c r="AY1040" s="46"/>
      <c r="BD1040" s="46"/>
      <c r="BE1040" s="46"/>
    </row>
    <row r="1041" spans="13:57" x14ac:dyDescent="0.25">
      <c r="M1041" s="46"/>
      <c r="N1041" s="46"/>
      <c r="AU1041" s="46"/>
      <c r="AV1041" s="46"/>
      <c r="AW1041" s="46"/>
      <c r="AX1041" s="46"/>
      <c r="AY1041" s="46"/>
      <c r="BD1041" s="46"/>
      <c r="BE1041" s="46"/>
    </row>
    <row r="1042" spans="13:57" x14ac:dyDescent="0.25">
      <c r="M1042" s="46"/>
      <c r="N1042" s="46"/>
      <c r="AU1042" s="46"/>
      <c r="AV1042" s="46"/>
      <c r="AW1042" s="46"/>
      <c r="AX1042" s="46"/>
      <c r="AY1042" s="46"/>
      <c r="BD1042" s="46"/>
      <c r="BE1042" s="46"/>
    </row>
    <row r="1043" spans="13:57" x14ac:dyDescent="0.25">
      <c r="M1043" s="46"/>
      <c r="N1043" s="46"/>
      <c r="AU1043" s="46"/>
      <c r="AV1043" s="46"/>
      <c r="AW1043" s="46"/>
      <c r="AX1043" s="46"/>
      <c r="AY1043" s="46"/>
      <c r="BD1043" s="46"/>
      <c r="BE1043" s="46"/>
    </row>
    <row r="1044" spans="13:57" x14ac:dyDescent="0.25">
      <c r="M1044" s="46"/>
      <c r="N1044" s="46"/>
      <c r="AU1044" s="46"/>
      <c r="AV1044" s="46"/>
      <c r="AW1044" s="46"/>
      <c r="AX1044" s="46"/>
      <c r="AY1044" s="46"/>
      <c r="BD1044" s="46"/>
      <c r="BE1044" s="46"/>
    </row>
    <row r="1045" spans="13:57" x14ac:dyDescent="0.25">
      <c r="M1045" s="46"/>
      <c r="N1045" s="46"/>
      <c r="AU1045" s="46"/>
      <c r="AV1045" s="46"/>
      <c r="AW1045" s="46"/>
      <c r="AX1045" s="46"/>
      <c r="AY1045" s="46"/>
      <c r="BD1045" s="46"/>
      <c r="BE1045" s="46"/>
    </row>
    <row r="1046" spans="13:57" x14ac:dyDescent="0.25">
      <c r="M1046" s="46"/>
      <c r="N1046" s="46"/>
      <c r="AU1046" s="46"/>
      <c r="AV1046" s="46"/>
      <c r="AW1046" s="46"/>
      <c r="AX1046" s="46"/>
      <c r="AY1046" s="46"/>
      <c r="BD1046" s="46"/>
      <c r="BE1046" s="46"/>
    </row>
    <row r="1047" spans="13:57" x14ac:dyDescent="0.25">
      <c r="M1047" s="46"/>
      <c r="N1047" s="46"/>
      <c r="AU1047" s="46"/>
      <c r="AV1047" s="46"/>
      <c r="AW1047" s="46"/>
      <c r="AX1047" s="46"/>
      <c r="AY1047" s="46"/>
      <c r="BD1047" s="46"/>
      <c r="BE1047" s="46"/>
    </row>
    <row r="1048" spans="13:57" x14ac:dyDescent="0.25">
      <c r="M1048" s="46"/>
      <c r="N1048" s="46"/>
      <c r="AU1048" s="46"/>
      <c r="AV1048" s="46"/>
      <c r="AW1048" s="46"/>
      <c r="AX1048" s="46"/>
      <c r="AY1048" s="46"/>
      <c r="BD1048" s="46"/>
      <c r="BE1048" s="46"/>
    </row>
    <row r="1049" spans="13:57" x14ac:dyDescent="0.25">
      <c r="M1049" s="46"/>
      <c r="N1049" s="46"/>
      <c r="AU1049" s="46"/>
      <c r="AV1049" s="46"/>
      <c r="AW1049" s="46"/>
      <c r="AX1049" s="46"/>
      <c r="AY1049" s="46"/>
      <c r="BD1049" s="46"/>
      <c r="BE1049" s="46"/>
    </row>
    <row r="1050" spans="13:57" x14ac:dyDescent="0.25">
      <c r="M1050" s="46"/>
      <c r="N1050" s="46"/>
      <c r="AU1050" s="46"/>
      <c r="AV1050" s="46"/>
      <c r="AW1050" s="46"/>
      <c r="AX1050" s="46"/>
      <c r="AY1050" s="46"/>
      <c r="BD1050" s="46"/>
      <c r="BE1050" s="46"/>
    </row>
    <row r="1051" spans="13:57" x14ac:dyDescent="0.25">
      <c r="M1051" s="46"/>
      <c r="N1051" s="46"/>
      <c r="AU1051" s="46"/>
      <c r="AV1051" s="46"/>
      <c r="AW1051" s="46"/>
      <c r="AX1051" s="46"/>
      <c r="AY1051" s="46"/>
      <c r="BD1051" s="46"/>
      <c r="BE1051" s="46"/>
    </row>
    <row r="1052" spans="13:57" x14ac:dyDescent="0.25">
      <c r="M1052" s="46"/>
      <c r="N1052" s="46"/>
      <c r="AU1052" s="46"/>
      <c r="AV1052" s="46"/>
      <c r="AW1052" s="46"/>
      <c r="AX1052" s="46"/>
      <c r="AY1052" s="46"/>
      <c r="BD1052" s="46"/>
      <c r="BE1052" s="46"/>
    </row>
    <row r="1053" spans="13:57" x14ac:dyDescent="0.25">
      <c r="M1053" s="46"/>
      <c r="N1053" s="46"/>
      <c r="AU1053" s="46"/>
      <c r="AV1053" s="46"/>
      <c r="AW1053" s="46"/>
      <c r="AX1053" s="46"/>
      <c r="AY1053" s="46"/>
      <c r="BD1053" s="46"/>
      <c r="BE1053" s="46"/>
    </row>
    <row r="1054" spans="13:57" x14ac:dyDescent="0.25">
      <c r="M1054" s="46"/>
      <c r="N1054" s="46"/>
      <c r="AU1054" s="46"/>
      <c r="AV1054" s="46"/>
      <c r="AW1054" s="46"/>
      <c r="AX1054" s="46"/>
      <c r="AY1054" s="46"/>
      <c r="BD1054" s="46"/>
      <c r="BE1054" s="46"/>
    </row>
    <row r="1055" spans="13:57" x14ac:dyDescent="0.25">
      <c r="M1055" s="46"/>
      <c r="N1055" s="46"/>
      <c r="AU1055" s="46"/>
      <c r="AV1055" s="46"/>
      <c r="AW1055" s="46"/>
      <c r="AX1055" s="46"/>
      <c r="AY1055" s="46"/>
      <c r="BD1055" s="46"/>
      <c r="BE1055" s="46"/>
    </row>
    <row r="1056" spans="13:57" x14ac:dyDescent="0.25">
      <c r="M1056" s="46"/>
      <c r="N1056" s="46"/>
      <c r="AU1056" s="46"/>
      <c r="AV1056" s="46"/>
      <c r="AW1056" s="46"/>
      <c r="AX1056" s="46"/>
      <c r="AY1056" s="46"/>
      <c r="BD1056" s="46"/>
      <c r="BE1056" s="46"/>
    </row>
    <row r="1057" spans="13:57" x14ac:dyDescent="0.25">
      <c r="M1057" s="46"/>
      <c r="N1057" s="46"/>
      <c r="AU1057" s="46"/>
      <c r="AV1057" s="46"/>
      <c r="AW1057" s="46"/>
      <c r="AX1057" s="46"/>
      <c r="AY1057" s="46"/>
      <c r="BD1057" s="46"/>
      <c r="BE1057" s="46"/>
    </row>
    <row r="1058" spans="13:57" x14ac:dyDescent="0.25">
      <c r="M1058" s="46"/>
      <c r="N1058" s="46"/>
      <c r="AU1058" s="46"/>
      <c r="AV1058" s="46"/>
      <c r="AW1058" s="46"/>
      <c r="AX1058" s="46"/>
      <c r="AY1058" s="46"/>
      <c r="BD1058" s="46"/>
      <c r="BE1058" s="46"/>
    </row>
    <row r="1059" spans="13:57" x14ac:dyDescent="0.25">
      <c r="M1059" s="46"/>
      <c r="N1059" s="46"/>
      <c r="AU1059" s="46"/>
      <c r="AV1059" s="46"/>
      <c r="AW1059" s="46"/>
      <c r="AX1059" s="46"/>
      <c r="AY1059" s="46"/>
      <c r="BD1059" s="46"/>
      <c r="BE1059" s="46"/>
    </row>
    <row r="1060" spans="13:57" x14ac:dyDescent="0.25">
      <c r="M1060" s="46"/>
      <c r="N1060" s="46"/>
      <c r="AU1060" s="46"/>
      <c r="AV1060" s="46"/>
      <c r="AW1060" s="46"/>
      <c r="AX1060" s="46"/>
      <c r="AY1060" s="46"/>
      <c r="BD1060" s="46"/>
      <c r="BE1060" s="46"/>
    </row>
    <row r="1061" spans="13:57" x14ac:dyDescent="0.25">
      <c r="M1061" s="46"/>
      <c r="N1061" s="46"/>
      <c r="AU1061" s="46"/>
      <c r="AV1061" s="46"/>
      <c r="AW1061" s="46"/>
      <c r="AX1061" s="46"/>
      <c r="AY1061" s="46"/>
      <c r="BD1061" s="46"/>
      <c r="BE1061" s="46"/>
    </row>
    <row r="1062" spans="13:57" x14ac:dyDescent="0.25">
      <c r="M1062" s="46"/>
      <c r="N1062" s="46"/>
      <c r="AU1062" s="46"/>
      <c r="AV1062" s="46"/>
      <c r="AW1062" s="46"/>
      <c r="AX1062" s="46"/>
      <c r="AY1062" s="46"/>
      <c r="BD1062" s="46"/>
      <c r="BE1062" s="46"/>
    </row>
    <row r="1063" spans="13:57" x14ac:dyDescent="0.25">
      <c r="M1063" s="46"/>
      <c r="N1063" s="46"/>
      <c r="AU1063" s="46"/>
      <c r="AV1063" s="46"/>
      <c r="AW1063" s="46"/>
      <c r="AX1063" s="46"/>
      <c r="AY1063" s="46"/>
      <c r="BD1063" s="46"/>
      <c r="BE1063" s="46"/>
    </row>
    <row r="1064" spans="13:57" x14ac:dyDescent="0.25">
      <c r="M1064" s="46"/>
      <c r="N1064" s="46"/>
      <c r="AU1064" s="46"/>
      <c r="AV1064" s="46"/>
      <c r="AW1064" s="46"/>
      <c r="AX1064" s="46"/>
      <c r="AY1064" s="46"/>
      <c r="BD1064" s="46"/>
      <c r="BE1064" s="46"/>
    </row>
    <row r="1065" spans="13:57" x14ac:dyDescent="0.25">
      <c r="M1065" s="46"/>
      <c r="N1065" s="46"/>
      <c r="AU1065" s="46"/>
      <c r="AV1065" s="46"/>
      <c r="AW1065" s="46"/>
      <c r="AX1065" s="46"/>
      <c r="AY1065" s="46"/>
      <c r="BD1065" s="46"/>
      <c r="BE1065" s="46"/>
    </row>
    <row r="1066" spans="13:57" x14ac:dyDescent="0.25">
      <c r="M1066" s="46"/>
      <c r="N1066" s="46"/>
      <c r="AU1066" s="46"/>
      <c r="AV1066" s="46"/>
      <c r="AW1066" s="46"/>
      <c r="AX1066" s="46"/>
      <c r="AY1066" s="46"/>
      <c r="BD1066" s="46"/>
      <c r="BE1066" s="46"/>
    </row>
    <row r="1067" spans="13:57" x14ac:dyDescent="0.25">
      <c r="M1067" s="46"/>
      <c r="N1067" s="46"/>
      <c r="AU1067" s="46"/>
      <c r="AV1067" s="46"/>
      <c r="AW1067" s="46"/>
      <c r="AX1067" s="46"/>
      <c r="AY1067" s="46"/>
      <c r="BD1067" s="46"/>
      <c r="BE1067" s="46"/>
    </row>
    <row r="1068" spans="13:57" x14ac:dyDescent="0.25">
      <c r="M1068" s="46"/>
      <c r="N1068" s="46"/>
      <c r="AU1068" s="46"/>
      <c r="AV1068" s="46"/>
      <c r="AW1068" s="46"/>
      <c r="AX1068" s="46"/>
      <c r="AY1068" s="46"/>
      <c r="BD1068" s="46"/>
      <c r="BE1068" s="46"/>
    </row>
    <row r="1069" spans="13:57" x14ac:dyDescent="0.25">
      <c r="M1069" s="46"/>
      <c r="N1069" s="46"/>
      <c r="AU1069" s="46"/>
      <c r="AV1069" s="46"/>
      <c r="AW1069" s="46"/>
      <c r="AX1069" s="46"/>
      <c r="AY1069" s="46"/>
      <c r="BD1069" s="46"/>
      <c r="BE1069" s="46"/>
    </row>
    <row r="1070" spans="13:57" x14ac:dyDescent="0.25">
      <c r="M1070" s="46"/>
      <c r="N1070" s="46"/>
      <c r="AU1070" s="46"/>
      <c r="AV1070" s="46"/>
      <c r="AW1070" s="46"/>
      <c r="AX1070" s="46"/>
      <c r="AY1070" s="46"/>
      <c r="BD1070" s="46"/>
      <c r="BE1070" s="46"/>
    </row>
    <row r="1071" spans="13:57" x14ac:dyDescent="0.25">
      <c r="M1071" s="46"/>
      <c r="N1071" s="46"/>
      <c r="AU1071" s="46"/>
      <c r="AV1071" s="46"/>
      <c r="AW1071" s="46"/>
      <c r="AX1071" s="46"/>
      <c r="AY1071" s="46"/>
      <c r="BD1071" s="46"/>
      <c r="BE1071" s="46"/>
    </row>
    <row r="1072" spans="13:57" x14ac:dyDescent="0.25">
      <c r="M1072" s="46"/>
      <c r="N1072" s="46"/>
      <c r="AU1072" s="46"/>
      <c r="AV1072" s="46"/>
      <c r="AW1072" s="46"/>
      <c r="AX1072" s="46"/>
      <c r="AY1072" s="46"/>
      <c r="BD1072" s="46"/>
      <c r="BE1072" s="46"/>
    </row>
    <row r="1073" spans="13:57" x14ac:dyDescent="0.25">
      <c r="M1073" s="46"/>
      <c r="N1073" s="46"/>
      <c r="AU1073" s="46"/>
      <c r="AV1073" s="46"/>
      <c r="AW1073" s="46"/>
      <c r="AX1073" s="46"/>
      <c r="AY1073" s="46"/>
      <c r="BD1073" s="46"/>
      <c r="BE1073" s="46"/>
    </row>
    <row r="1074" spans="13:57" x14ac:dyDescent="0.25">
      <c r="M1074" s="46"/>
      <c r="N1074" s="46"/>
      <c r="AU1074" s="46"/>
      <c r="AV1074" s="46"/>
      <c r="AW1074" s="46"/>
      <c r="AX1074" s="46"/>
      <c r="AY1074" s="46"/>
      <c r="BD1074" s="46"/>
      <c r="BE1074" s="46"/>
    </row>
    <row r="1075" spans="13:57" x14ac:dyDescent="0.25">
      <c r="M1075" s="46"/>
      <c r="N1075" s="46"/>
      <c r="AU1075" s="46"/>
      <c r="AV1075" s="46"/>
      <c r="AW1075" s="46"/>
      <c r="AX1075" s="46"/>
      <c r="AY1075" s="46"/>
      <c r="BD1075" s="46"/>
      <c r="BE1075" s="46"/>
    </row>
    <row r="1076" spans="13:57" x14ac:dyDescent="0.25">
      <c r="M1076" s="46"/>
      <c r="N1076" s="46"/>
      <c r="AU1076" s="46"/>
      <c r="AV1076" s="46"/>
      <c r="AW1076" s="46"/>
      <c r="AX1076" s="46"/>
      <c r="AY1076" s="46"/>
      <c r="BD1076" s="46"/>
      <c r="BE1076" s="46"/>
    </row>
    <row r="1077" spans="13:57" x14ac:dyDescent="0.25">
      <c r="M1077" s="46"/>
      <c r="N1077" s="46"/>
      <c r="AU1077" s="46"/>
      <c r="AV1077" s="46"/>
      <c r="AW1077" s="46"/>
      <c r="AX1077" s="46"/>
      <c r="AY1077" s="46"/>
      <c r="BD1077" s="46"/>
      <c r="BE1077" s="46"/>
    </row>
    <row r="1078" spans="13:57" x14ac:dyDescent="0.25">
      <c r="M1078" s="46"/>
      <c r="N1078" s="46"/>
      <c r="AU1078" s="46"/>
      <c r="AV1078" s="46"/>
      <c r="AW1078" s="46"/>
      <c r="AX1078" s="46"/>
      <c r="AY1078" s="46"/>
      <c r="BD1078" s="46"/>
      <c r="BE1078" s="46"/>
    </row>
    <row r="1079" spans="13:57" x14ac:dyDescent="0.25">
      <c r="M1079" s="46"/>
      <c r="N1079" s="46"/>
      <c r="AU1079" s="46"/>
      <c r="AV1079" s="46"/>
      <c r="AW1079" s="46"/>
      <c r="AX1079" s="46"/>
      <c r="AY1079" s="46"/>
      <c r="BD1079" s="46"/>
      <c r="BE1079" s="46"/>
    </row>
    <row r="1080" spans="13:57" x14ac:dyDescent="0.25">
      <c r="M1080" s="46"/>
      <c r="N1080" s="46"/>
      <c r="AU1080" s="46"/>
      <c r="AV1080" s="46"/>
      <c r="AW1080" s="46"/>
      <c r="AX1080" s="46"/>
      <c r="AY1080" s="46"/>
      <c r="BD1080" s="46"/>
      <c r="BE1080" s="46"/>
    </row>
    <row r="1081" spans="13:57" x14ac:dyDescent="0.25">
      <c r="M1081" s="46"/>
      <c r="N1081" s="46"/>
      <c r="AU1081" s="46"/>
      <c r="AV1081" s="46"/>
      <c r="AW1081" s="46"/>
      <c r="AX1081" s="46"/>
      <c r="AY1081" s="46"/>
      <c r="BD1081" s="46"/>
      <c r="BE1081" s="46"/>
    </row>
    <row r="1082" spans="13:57" x14ac:dyDescent="0.25">
      <c r="M1082" s="46"/>
      <c r="N1082" s="46"/>
      <c r="AU1082" s="46"/>
      <c r="AV1082" s="46"/>
      <c r="AW1082" s="46"/>
      <c r="AX1082" s="46"/>
      <c r="AY1082" s="46"/>
      <c r="BD1082" s="46"/>
      <c r="BE1082" s="46"/>
    </row>
    <row r="1083" spans="13:57" x14ac:dyDescent="0.25">
      <c r="M1083" s="46"/>
      <c r="N1083" s="46"/>
      <c r="AU1083" s="46"/>
      <c r="AV1083" s="46"/>
      <c r="AW1083" s="46"/>
      <c r="AX1083" s="46"/>
      <c r="AY1083" s="46"/>
      <c r="BD1083" s="46"/>
      <c r="BE1083" s="46"/>
    </row>
    <row r="1084" spans="13:57" x14ac:dyDescent="0.25">
      <c r="M1084" s="46"/>
      <c r="N1084" s="46"/>
      <c r="AU1084" s="46"/>
      <c r="AV1084" s="46"/>
      <c r="AW1084" s="46"/>
      <c r="AX1084" s="46"/>
      <c r="AY1084" s="46"/>
      <c r="BD1084" s="46"/>
      <c r="BE1084" s="46"/>
    </row>
    <row r="1085" spans="13:57" x14ac:dyDescent="0.25">
      <c r="M1085" s="46"/>
      <c r="N1085" s="46"/>
      <c r="AU1085" s="46"/>
      <c r="AV1085" s="46"/>
      <c r="AW1085" s="46"/>
      <c r="AX1085" s="46"/>
      <c r="AY1085" s="46"/>
      <c r="BD1085" s="46"/>
      <c r="BE1085" s="46"/>
    </row>
    <row r="1086" spans="13:57" x14ac:dyDescent="0.25">
      <c r="M1086" s="46"/>
      <c r="N1086" s="46"/>
      <c r="AU1086" s="46"/>
      <c r="AV1086" s="46"/>
      <c r="AW1086" s="46"/>
      <c r="AX1086" s="46"/>
      <c r="AY1086" s="46"/>
      <c r="BD1086" s="46"/>
      <c r="BE1086" s="46"/>
    </row>
    <row r="1087" spans="13:57" x14ac:dyDescent="0.25">
      <c r="M1087" s="46"/>
      <c r="N1087" s="46"/>
      <c r="AU1087" s="46"/>
      <c r="AV1087" s="46"/>
      <c r="AW1087" s="46"/>
      <c r="AX1087" s="46"/>
      <c r="AY1087" s="46"/>
      <c r="BD1087" s="46"/>
      <c r="BE1087" s="46"/>
    </row>
    <row r="1088" spans="13:57" x14ac:dyDescent="0.25">
      <c r="M1088" s="46"/>
      <c r="N1088" s="46"/>
      <c r="AU1088" s="46"/>
      <c r="AV1088" s="46"/>
      <c r="AW1088" s="46"/>
      <c r="AX1088" s="46"/>
      <c r="AY1088" s="46"/>
      <c r="BD1088" s="46"/>
      <c r="BE1088" s="46"/>
    </row>
    <row r="1089" spans="13:57" x14ac:dyDescent="0.25">
      <c r="M1089" s="46"/>
      <c r="N1089" s="46"/>
      <c r="AU1089" s="46"/>
      <c r="AV1089" s="46"/>
      <c r="AW1089" s="46"/>
      <c r="AX1089" s="46"/>
      <c r="AY1089" s="46"/>
      <c r="BD1089" s="46"/>
      <c r="BE1089" s="46"/>
    </row>
    <row r="1090" spans="13:57" x14ac:dyDescent="0.25">
      <c r="M1090" s="46"/>
      <c r="N1090" s="46"/>
      <c r="AU1090" s="46"/>
      <c r="AV1090" s="46"/>
      <c r="AW1090" s="46"/>
      <c r="AX1090" s="46"/>
      <c r="AY1090" s="46"/>
      <c r="BD1090" s="46"/>
      <c r="BE1090" s="46"/>
    </row>
    <row r="1091" spans="13:57" x14ac:dyDescent="0.25">
      <c r="M1091" s="46"/>
      <c r="N1091" s="46"/>
      <c r="AU1091" s="46"/>
      <c r="AV1091" s="46"/>
      <c r="AW1091" s="46"/>
      <c r="AX1091" s="46"/>
      <c r="AY1091" s="46"/>
      <c r="BD1091" s="46"/>
      <c r="BE1091" s="46"/>
    </row>
    <row r="1092" spans="13:57" x14ac:dyDescent="0.25">
      <c r="M1092" s="46"/>
      <c r="N1092" s="46"/>
      <c r="AU1092" s="46"/>
      <c r="AV1092" s="46"/>
      <c r="AW1092" s="46"/>
      <c r="AX1092" s="46"/>
      <c r="AY1092" s="46"/>
      <c r="BD1092" s="46"/>
      <c r="BE1092" s="46"/>
    </row>
    <row r="1093" spans="13:57" x14ac:dyDescent="0.25">
      <c r="M1093" s="46"/>
      <c r="N1093" s="46"/>
      <c r="AU1093" s="46"/>
      <c r="AV1093" s="46"/>
      <c r="AW1093" s="46"/>
      <c r="AX1093" s="46"/>
      <c r="AY1093" s="46"/>
      <c r="BD1093" s="46"/>
      <c r="BE1093" s="46"/>
    </row>
    <row r="1094" spans="13:57" x14ac:dyDescent="0.25">
      <c r="M1094" s="46"/>
      <c r="N1094" s="46"/>
      <c r="AU1094" s="46"/>
      <c r="AV1094" s="46"/>
      <c r="AW1094" s="46"/>
      <c r="AX1094" s="46"/>
      <c r="AY1094" s="46"/>
      <c r="BD1094" s="46"/>
      <c r="BE1094" s="46"/>
    </row>
    <row r="1095" spans="13:57" x14ac:dyDescent="0.25">
      <c r="M1095" s="46"/>
      <c r="N1095" s="46"/>
      <c r="AU1095" s="46"/>
      <c r="AV1095" s="46"/>
      <c r="AW1095" s="46"/>
      <c r="AX1095" s="46"/>
      <c r="AY1095" s="46"/>
      <c r="BD1095" s="46"/>
      <c r="BE1095" s="46"/>
    </row>
    <row r="1096" spans="13:57" x14ac:dyDescent="0.25">
      <c r="M1096" s="46"/>
      <c r="N1096" s="46"/>
      <c r="AU1096" s="46"/>
      <c r="AV1096" s="46"/>
      <c r="AW1096" s="46"/>
      <c r="AX1096" s="46"/>
      <c r="AY1096" s="46"/>
      <c r="BD1096" s="46"/>
      <c r="BE1096" s="46"/>
    </row>
    <row r="1097" spans="13:57" x14ac:dyDescent="0.25">
      <c r="M1097" s="46"/>
      <c r="N1097" s="46"/>
      <c r="AU1097" s="46"/>
      <c r="AV1097" s="46"/>
      <c r="AW1097" s="46"/>
      <c r="AX1097" s="46"/>
      <c r="AY1097" s="46"/>
      <c r="BD1097" s="46"/>
      <c r="BE1097" s="46"/>
    </row>
    <row r="1098" spans="13:57" x14ac:dyDescent="0.25">
      <c r="M1098" s="46"/>
      <c r="N1098" s="46"/>
      <c r="AU1098" s="46"/>
      <c r="AV1098" s="46"/>
      <c r="AW1098" s="46"/>
      <c r="AX1098" s="46"/>
      <c r="AY1098" s="46"/>
      <c r="BD1098" s="46"/>
      <c r="BE1098" s="46"/>
    </row>
    <row r="1099" spans="13:57" x14ac:dyDescent="0.25">
      <c r="M1099" s="46"/>
      <c r="N1099" s="46"/>
      <c r="AU1099" s="46"/>
      <c r="AV1099" s="46"/>
      <c r="AW1099" s="46"/>
      <c r="AX1099" s="46"/>
      <c r="AY1099" s="46"/>
      <c r="BD1099" s="46"/>
      <c r="BE1099" s="46"/>
    </row>
    <row r="1100" spans="13:57" x14ac:dyDescent="0.25">
      <c r="M1100" s="46"/>
      <c r="N1100" s="46"/>
      <c r="AU1100" s="46"/>
      <c r="AV1100" s="46"/>
      <c r="AW1100" s="46"/>
      <c r="AX1100" s="46"/>
      <c r="AY1100" s="46"/>
      <c r="BD1100" s="46"/>
      <c r="BE1100" s="46"/>
    </row>
    <row r="1101" spans="13:57" x14ac:dyDescent="0.25">
      <c r="M1101" s="46"/>
      <c r="N1101" s="46"/>
      <c r="AU1101" s="46"/>
      <c r="AV1101" s="46"/>
      <c r="AW1101" s="46"/>
      <c r="AX1101" s="46"/>
      <c r="AY1101" s="46"/>
      <c r="BD1101" s="46"/>
      <c r="BE1101" s="46"/>
    </row>
    <row r="1102" spans="13:57" x14ac:dyDescent="0.25">
      <c r="M1102" s="46"/>
      <c r="N1102" s="46"/>
      <c r="AU1102" s="46"/>
      <c r="AV1102" s="46"/>
      <c r="AW1102" s="46"/>
      <c r="AX1102" s="46"/>
      <c r="AY1102" s="46"/>
      <c r="BD1102" s="46"/>
      <c r="BE1102" s="46"/>
    </row>
    <row r="1103" spans="13:57" x14ac:dyDescent="0.25">
      <c r="M1103" s="46"/>
      <c r="N1103" s="46"/>
      <c r="AU1103" s="46"/>
      <c r="AV1103" s="46"/>
      <c r="AW1103" s="46"/>
      <c r="AX1103" s="46"/>
      <c r="AY1103" s="46"/>
      <c r="BD1103" s="46"/>
      <c r="BE1103" s="46"/>
    </row>
    <row r="1104" spans="13:57" x14ac:dyDescent="0.25">
      <c r="M1104" s="46"/>
      <c r="N1104" s="46"/>
      <c r="AU1104" s="46"/>
      <c r="AV1104" s="46"/>
      <c r="AW1104" s="46"/>
      <c r="AX1104" s="46"/>
      <c r="AY1104" s="46"/>
      <c r="BD1104" s="46"/>
      <c r="BE1104" s="46"/>
    </row>
    <row r="1105" spans="13:57" x14ac:dyDescent="0.25">
      <c r="M1105" s="46"/>
      <c r="N1105" s="46"/>
      <c r="AU1105" s="46"/>
      <c r="AV1105" s="46"/>
      <c r="AW1105" s="46"/>
      <c r="AX1105" s="46"/>
      <c r="AY1105" s="46"/>
      <c r="BD1105" s="46"/>
      <c r="BE1105" s="46"/>
    </row>
    <row r="1106" spans="13:57" x14ac:dyDescent="0.25">
      <c r="M1106" s="46"/>
      <c r="N1106" s="46"/>
      <c r="AU1106" s="46"/>
      <c r="AV1106" s="46"/>
      <c r="AW1106" s="46"/>
      <c r="AX1106" s="46"/>
      <c r="AY1106" s="46"/>
      <c r="BD1106" s="46"/>
      <c r="BE1106" s="46"/>
    </row>
    <row r="1107" spans="13:57" x14ac:dyDescent="0.25">
      <c r="M1107" s="46"/>
      <c r="N1107" s="46"/>
      <c r="AU1107" s="46"/>
      <c r="AV1107" s="46"/>
      <c r="AW1107" s="46"/>
      <c r="AX1107" s="46"/>
      <c r="AY1107" s="46"/>
      <c r="BD1107" s="46"/>
      <c r="BE1107" s="46"/>
    </row>
    <row r="1108" spans="13:57" x14ac:dyDescent="0.25">
      <c r="M1108" s="46"/>
      <c r="N1108" s="46"/>
      <c r="AU1108" s="46"/>
      <c r="AV1108" s="46"/>
      <c r="AW1108" s="46"/>
      <c r="AX1108" s="46"/>
      <c r="AY1108" s="46"/>
      <c r="BD1108" s="46"/>
      <c r="BE1108" s="46"/>
    </row>
    <row r="1109" spans="13:57" x14ac:dyDescent="0.25">
      <c r="M1109" s="46"/>
      <c r="N1109" s="46"/>
      <c r="AU1109" s="46"/>
      <c r="AV1109" s="46"/>
      <c r="AW1109" s="46"/>
      <c r="AX1109" s="46"/>
      <c r="AY1109" s="46"/>
      <c r="BD1109" s="46"/>
      <c r="BE1109" s="46"/>
    </row>
    <row r="1110" spans="13:57" x14ac:dyDescent="0.25">
      <c r="M1110" s="46"/>
      <c r="N1110" s="46"/>
      <c r="AU1110" s="46"/>
      <c r="AV1110" s="46"/>
      <c r="AW1110" s="46"/>
      <c r="AX1110" s="46"/>
      <c r="AY1110" s="46"/>
      <c r="BD1110" s="46"/>
      <c r="BE1110" s="46"/>
    </row>
    <row r="1111" spans="13:57" x14ac:dyDescent="0.25">
      <c r="M1111" s="46"/>
      <c r="N1111" s="46"/>
      <c r="AU1111" s="46"/>
      <c r="AV1111" s="46"/>
      <c r="AW1111" s="46"/>
      <c r="AX1111" s="46"/>
      <c r="AY1111" s="46"/>
      <c r="BD1111" s="46"/>
      <c r="BE1111" s="46"/>
    </row>
    <row r="1112" spans="13:57" x14ac:dyDescent="0.25">
      <c r="M1112" s="46"/>
      <c r="N1112" s="46"/>
      <c r="AU1112" s="46"/>
      <c r="AV1112" s="46"/>
      <c r="AW1112" s="46"/>
      <c r="AX1112" s="46"/>
      <c r="AY1112" s="46"/>
      <c r="BD1112" s="46"/>
      <c r="BE1112" s="46"/>
    </row>
    <row r="1113" spans="13:57" x14ac:dyDescent="0.25">
      <c r="M1113" s="46"/>
      <c r="N1113" s="46"/>
      <c r="AU1113" s="46"/>
      <c r="AV1113" s="46"/>
      <c r="AW1113" s="46"/>
      <c r="AX1113" s="46"/>
      <c r="AY1113" s="46"/>
      <c r="BD1113" s="46"/>
      <c r="BE1113" s="46"/>
    </row>
    <row r="1114" spans="13:57" x14ac:dyDescent="0.25">
      <c r="M1114" s="46"/>
      <c r="N1114" s="46"/>
      <c r="AU1114" s="46"/>
      <c r="AV1114" s="46"/>
      <c r="AW1114" s="46"/>
      <c r="AX1114" s="46"/>
      <c r="AY1114" s="46"/>
      <c r="BD1114" s="46"/>
      <c r="BE1114" s="46"/>
    </row>
    <row r="1115" spans="13:57" x14ac:dyDescent="0.25">
      <c r="M1115" s="46"/>
      <c r="N1115" s="46"/>
      <c r="AU1115" s="46"/>
      <c r="AV1115" s="46"/>
      <c r="AW1115" s="46"/>
      <c r="AX1115" s="46"/>
      <c r="AY1115" s="46"/>
      <c r="BD1115" s="46"/>
      <c r="BE1115" s="46"/>
    </row>
    <row r="1116" spans="13:57" x14ac:dyDescent="0.25">
      <c r="M1116" s="46"/>
      <c r="N1116" s="46"/>
      <c r="AU1116" s="46"/>
      <c r="AV1116" s="46"/>
      <c r="AW1116" s="46"/>
      <c r="AX1116" s="46"/>
      <c r="AY1116" s="46"/>
      <c r="BD1116" s="46"/>
      <c r="BE1116" s="46"/>
    </row>
    <row r="1117" spans="13:57" x14ac:dyDescent="0.25">
      <c r="M1117" s="46"/>
      <c r="N1117" s="46"/>
      <c r="AU1117" s="46"/>
      <c r="AV1117" s="46"/>
      <c r="AW1117" s="46"/>
      <c r="AX1117" s="46"/>
      <c r="AY1117" s="46"/>
      <c r="BD1117" s="46"/>
      <c r="BE1117" s="46"/>
    </row>
    <row r="1118" spans="13:57" x14ac:dyDescent="0.25">
      <c r="M1118" s="46"/>
      <c r="N1118" s="46"/>
      <c r="AU1118" s="46"/>
      <c r="AV1118" s="46"/>
      <c r="AW1118" s="46"/>
      <c r="AX1118" s="46"/>
      <c r="AY1118" s="46"/>
      <c r="BD1118" s="46"/>
      <c r="BE1118" s="46"/>
    </row>
    <row r="1119" spans="13:57" x14ac:dyDescent="0.25">
      <c r="M1119" s="46"/>
      <c r="N1119" s="46"/>
      <c r="AU1119" s="46"/>
      <c r="AV1119" s="46"/>
      <c r="AW1119" s="46"/>
      <c r="AX1119" s="46"/>
      <c r="AY1119" s="46"/>
      <c r="BD1119" s="46"/>
      <c r="BE1119" s="46"/>
    </row>
    <row r="1120" spans="13:57" x14ac:dyDescent="0.25">
      <c r="M1120" s="46"/>
      <c r="N1120" s="46"/>
      <c r="AU1120" s="46"/>
      <c r="AV1120" s="46"/>
      <c r="AW1120" s="46"/>
      <c r="AX1120" s="46"/>
      <c r="AY1120" s="46"/>
      <c r="BD1120" s="46"/>
      <c r="BE1120" s="46"/>
    </row>
    <row r="1121" spans="13:57" x14ac:dyDescent="0.25">
      <c r="M1121" s="46"/>
      <c r="N1121" s="46"/>
      <c r="AU1121" s="46"/>
      <c r="AV1121" s="46"/>
      <c r="AW1121" s="46"/>
      <c r="AX1121" s="46"/>
      <c r="AY1121" s="46"/>
      <c r="BD1121" s="46"/>
      <c r="BE1121" s="46"/>
    </row>
    <row r="1122" spans="13:57" x14ac:dyDescent="0.25">
      <c r="M1122" s="46"/>
      <c r="N1122" s="46"/>
      <c r="AU1122" s="46"/>
      <c r="AV1122" s="46"/>
      <c r="AW1122" s="46"/>
      <c r="AX1122" s="46"/>
      <c r="AY1122" s="46"/>
      <c r="BD1122" s="46"/>
      <c r="BE1122" s="46"/>
    </row>
    <row r="1123" spans="13:57" x14ac:dyDescent="0.25">
      <c r="M1123" s="46"/>
      <c r="N1123" s="46"/>
      <c r="AU1123" s="46"/>
      <c r="AV1123" s="46"/>
      <c r="AW1123" s="46"/>
      <c r="AX1123" s="46"/>
      <c r="AY1123" s="46"/>
      <c r="BD1123" s="46"/>
      <c r="BE1123" s="46"/>
    </row>
    <row r="1124" spans="13:57" x14ac:dyDescent="0.25">
      <c r="M1124" s="46"/>
      <c r="N1124" s="46"/>
      <c r="AU1124" s="46"/>
      <c r="AV1124" s="46"/>
      <c r="AW1124" s="46"/>
      <c r="AX1124" s="46"/>
      <c r="AY1124" s="46"/>
      <c r="BD1124" s="46"/>
      <c r="BE1124" s="46"/>
    </row>
    <row r="1125" spans="13:57" x14ac:dyDescent="0.25">
      <c r="M1125" s="46"/>
      <c r="N1125" s="46"/>
      <c r="AU1125" s="46"/>
      <c r="AV1125" s="46"/>
      <c r="AW1125" s="46"/>
      <c r="AX1125" s="46"/>
      <c r="AY1125" s="46"/>
      <c r="BD1125" s="46"/>
      <c r="BE1125" s="46"/>
    </row>
    <row r="1126" spans="13:57" x14ac:dyDescent="0.25">
      <c r="M1126" s="46"/>
      <c r="N1126" s="46"/>
      <c r="AU1126" s="46"/>
      <c r="AV1126" s="46"/>
      <c r="AW1126" s="46"/>
      <c r="AX1126" s="46"/>
      <c r="AY1126" s="46"/>
      <c r="BD1126" s="46"/>
      <c r="BE1126" s="46"/>
    </row>
    <row r="1127" spans="13:57" x14ac:dyDescent="0.25">
      <c r="M1127" s="46"/>
      <c r="N1127" s="46"/>
      <c r="AU1127" s="46"/>
      <c r="AV1127" s="46"/>
      <c r="AW1127" s="46"/>
      <c r="AX1127" s="46"/>
      <c r="AY1127" s="46"/>
      <c r="BD1127" s="46"/>
      <c r="BE1127" s="46"/>
    </row>
    <row r="1128" spans="13:57" x14ac:dyDescent="0.25">
      <c r="M1128" s="46"/>
      <c r="N1128" s="46"/>
      <c r="AU1128" s="46"/>
      <c r="AV1128" s="46"/>
      <c r="AW1128" s="46"/>
      <c r="AX1128" s="46"/>
      <c r="AY1128" s="46"/>
      <c r="BD1128" s="46"/>
      <c r="BE1128" s="46"/>
    </row>
    <row r="1129" spans="13:57" x14ac:dyDescent="0.25">
      <c r="M1129" s="46"/>
      <c r="N1129" s="46"/>
      <c r="AU1129" s="46"/>
      <c r="AV1129" s="46"/>
      <c r="AW1129" s="46"/>
      <c r="AX1129" s="46"/>
      <c r="AY1129" s="46"/>
      <c r="BD1129" s="46"/>
      <c r="BE1129" s="46"/>
    </row>
    <row r="1130" spans="13:57" x14ac:dyDescent="0.25">
      <c r="M1130" s="46"/>
      <c r="N1130" s="46"/>
      <c r="AU1130" s="46"/>
      <c r="AV1130" s="46"/>
      <c r="AW1130" s="46"/>
      <c r="AX1130" s="46"/>
      <c r="AY1130" s="46"/>
      <c r="BD1130" s="46"/>
      <c r="BE1130" s="46"/>
    </row>
    <row r="1131" spans="13:57" x14ac:dyDescent="0.25">
      <c r="M1131" s="46"/>
      <c r="N1131" s="46"/>
      <c r="AU1131" s="46"/>
      <c r="AV1131" s="46"/>
      <c r="AW1131" s="46"/>
      <c r="AX1131" s="46"/>
      <c r="AY1131" s="46"/>
      <c r="BD1131" s="46"/>
      <c r="BE1131" s="46"/>
    </row>
    <row r="1132" spans="13:57" x14ac:dyDescent="0.25">
      <c r="M1132" s="46"/>
      <c r="N1132" s="46"/>
      <c r="AU1132" s="46"/>
      <c r="AV1132" s="46"/>
      <c r="AW1132" s="46"/>
      <c r="AX1132" s="46"/>
      <c r="AY1132" s="46"/>
      <c r="BD1132" s="46"/>
      <c r="BE1132" s="46"/>
    </row>
    <row r="1133" spans="13:57" x14ac:dyDescent="0.25">
      <c r="M1133" s="46"/>
      <c r="N1133" s="46"/>
      <c r="AU1133" s="46"/>
      <c r="AV1133" s="46"/>
      <c r="AW1133" s="46"/>
      <c r="AX1133" s="46"/>
      <c r="AY1133" s="46"/>
      <c r="BD1133" s="46"/>
      <c r="BE1133" s="46"/>
    </row>
    <row r="1134" spans="13:57" x14ac:dyDescent="0.25">
      <c r="M1134" s="46"/>
      <c r="N1134" s="46"/>
      <c r="AU1134" s="46"/>
      <c r="AV1134" s="46"/>
      <c r="AW1134" s="46"/>
      <c r="AX1134" s="46"/>
      <c r="AY1134" s="46"/>
      <c r="BD1134" s="46"/>
      <c r="BE1134" s="46"/>
    </row>
    <row r="1135" spans="13:57" x14ac:dyDescent="0.25">
      <c r="M1135" s="46"/>
      <c r="N1135" s="46"/>
      <c r="AU1135" s="46"/>
      <c r="AV1135" s="46"/>
      <c r="AW1135" s="46"/>
      <c r="AX1135" s="46"/>
      <c r="AY1135" s="46"/>
      <c r="BD1135" s="46"/>
      <c r="BE1135" s="46"/>
    </row>
    <row r="1136" spans="13:57" x14ac:dyDescent="0.25">
      <c r="M1136" s="46"/>
      <c r="N1136" s="46"/>
      <c r="AU1136" s="46"/>
      <c r="AV1136" s="46"/>
      <c r="AW1136" s="46"/>
      <c r="AX1136" s="46"/>
      <c r="AY1136" s="46"/>
      <c r="BD1136" s="46"/>
      <c r="BE1136" s="46"/>
    </row>
    <row r="1137" spans="13:57" x14ac:dyDescent="0.25">
      <c r="M1137" s="46"/>
      <c r="N1137" s="46"/>
      <c r="AU1137" s="46"/>
      <c r="AV1137" s="46"/>
      <c r="AW1137" s="46"/>
      <c r="AX1137" s="46"/>
      <c r="AY1137" s="46"/>
      <c r="BD1137" s="46"/>
      <c r="BE1137" s="46"/>
    </row>
    <row r="1138" spans="13:57" x14ac:dyDescent="0.25">
      <c r="M1138" s="46"/>
      <c r="N1138" s="46"/>
      <c r="AU1138" s="46"/>
      <c r="AV1138" s="46"/>
      <c r="AW1138" s="46"/>
      <c r="AX1138" s="46"/>
      <c r="AY1138" s="46"/>
      <c r="BD1138" s="46"/>
      <c r="BE1138" s="46"/>
    </row>
    <row r="1139" spans="13:57" x14ac:dyDescent="0.25">
      <c r="M1139" s="46"/>
      <c r="N1139" s="46"/>
      <c r="AU1139" s="46"/>
      <c r="AV1139" s="46"/>
      <c r="AW1139" s="46"/>
      <c r="AX1139" s="46"/>
      <c r="AY1139" s="46"/>
      <c r="BD1139" s="46"/>
      <c r="BE1139" s="46"/>
    </row>
    <row r="1140" spans="13:57" x14ac:dyDescent="0.25">
      <c r="M1140" s="46"/>
      <c r="N1140" s="46"/>
      <c r="AU1140" s="46"/>
      <c r="AV1140" s="46"/>
      <c r="AW1140" s="46"/>
      <c r="AX1140" s="46"/>
      <c r="AY1140" s="46"/>
      <c r="BD1140" s="46"/>
      <c r="BE1140" s="46"/>
    </row>
    <row r="1141" spans="13:57" x14ac:dyDescent="0.25">
      <c r="M1141" s="46"/>
      <c r="N1141" s="46"/>
      <c r="AU1141" s="46"/>
      <c r="AV1141" s="46"/>
      <c r="AW1141" s="46"/>
      <c r="AX1141" s="46"/>
      <c r="AY1141" s="46"/>
      <c r="BD1141" s="46"/>
      <c r="BE1141" s="46"/>
    </row>
    <row r="1142" spans="13:57" x14ac:dyDescent="0.25">
      <c r="M1142" s="46"/>
      <c r="N1142" s="46"/>
      <c r="AU1142" s="46"/>
      <c r="AV1142" s="46"/>
      <c r="AW1142" s="46"/>
      <c r="AX1142" s="46"/>
      <c r="AY1142" s="46"/>
      <c r="BD1142" s="46"/>
      <c r="BE1142" s="46"/>
    </row>
    <row r="1143" spans="13:57" x14ac:dyDescent="0.25">
      <c r="M1143" s="46"/>
      <c r="N1143" s="46"/>
      <c r="AU1143" s="46"/>
      <c r="AV1143" s="46"/>
      <c r="AW1143" s="46"/>
      <c r="AX1143" s="46"/>
      <c r="AY1143" s="46"/>
      <c r="BD1143" s="46"/>
      <c r="BE1143" s="46"/>
    </row>
    <row r="1144" spans="13:57" x14ac:dyDescent="0.25">
      <c r="M1144" s="46"/>
      <c r="N1144" s="46"/>
      <c r="AU1144" s="46"/>
      <c r="AV1144" s="46"/>
      <c r="AW1144" s="46"/>
      <c r="AX1144" s="46"/>
      <c r="AY1144" s="46"/>
      <c r="BD1144" s="46"/>
      <c r="BE1144" s="46"/>
    </row>
    <row r="1145" spans="13:57" x14ac:dyDescent="0.25">
      <c r="M1145" s="46"/>
      <c r="N1145" s="46"/>
      <c r="AU1145" s="46"/>
      <c r="AV1145" s="46"/>
      <c r="AW1145" s="46"/>
      <c r="AX1145" s="46"/>
      <c r="AY1145" s="46"/>
      <c r="BD1145" s="46"/>
      <c r="BE1145" s="46"/>
    </row>
    <row r="1146" spans="13:57" x14ac:dyDescent="0.25">
      <c r="M1146" s="46"/>
      <c r="N1146" s="46"/>
      <c r="AU1146" s="46"/>
      <c r="AV1146" s="46"/>
      <c r="AW1146" s="46"/>
      <c r="AX1146" s="46"/>
      <c r="AY1146" s="46"/>
      <c r="BD1146" s="46"/>
      <c r="BE1146" s="46"/>
    </row>
    <row r="1147" spans="13:57" x14ac:dyDescent="0.25">
      <c r="M1147" s="46"/>
      <c r="N1147" s="46"/>
      <c r="AU1147" s="46"/>
      <c r="AV1147" s="46"/>
      <c r="AW1147" s="46"/>
      <c r="AX1147" s="46"/>
      <c r="AY1147" s="46"/>
      <c r="BD1147" s="46"/>
      <c r="BE1147" s="46"/>
    </row>
    <row r="1148" spans="13:57" x14ac:dyDescent="0.25">
      <c r="M1148" s="46"/>
      <c r="N1148" s="46"/>
      <c r="AU1148" s="46"/>
      <c r="AV1148" s="46"/>
      <c r="AW1148" s="46"/>
      <c r="AX1148" s="46"/>
      <c r="AY1148" s="46"/>
      <c r="BD1148" s="46"/>
      <c r="BE1148" s="46"/>
    </row>
    <row r="1149" spans="13:57" x14ac:dyDescent="0.25">
      <c r="M1149" s="46"/>
      <c r="N1149" s="46"/>
      <c r="AU1149" s="46"/>
      <c r="AV1149" s="46"/>
      <c r="AW1149" s="46"/>
      <c r="AX1149" s="46"/>
      <c r="AY1149" s="46"/>
      <c r="BD1149" s="46"/>
      <c r="BE1149" s="46"/>
    </row>
    <row r="1150" spans="13:57" x14ac:dyDescent="0.25">
      <c r="M1150" s="46"/>
      <c r="N1150" s="46"/>
      <c r="AU1150" s="46"/>
      <c r="AV1150" s="46"/>
      <c r="AW1150" s="46"/>
      <c r="AX1150" s="46"/>
      <c r="AY1150" s="46"/>
      <c r="BD1150" s="46"/>
      <c r="BE1150" s="46"/>
    </row>
    <row r="1151" spans="13:57" x14ac:dyDescent="0.25">
      <c r="M1151" s="46"/>
      <c r="N1151" s="46"/>
      <c r="AU1151" s="46"/>
      <c r="AV1151" s="46"/>
      <c r="AW1151" s="46"/>
      <c r="AX1151" s="46"/>
      <c r="AY1151" s="46"/>
      <c r="BD1151" s="46"/>
      <c r="BE1151" s="46"/>
    </row>
    <row r="1152" spans="13:57" x14ac:dyDescent="0.25">
      <c r="M1152" s="46"/>
      <c r="N1152" s="46"/>
      <c r="AU1152" s="46"/>
      <c r="AV1152" s="46"/>
      <c r="AW1152" s="46"/>
      <c r="AX1152" s="46"/>
      <c r="AY1152" s="46"/>
      <c r="BD1152" s="46"/>
      <c r="BE1152" s="46"/>
    </row>
    <row r="1153" spans="13:57" x14ac:dyDescent="0.25">
      <c r="M1153" s="46"/>
      <c r="N1153" s="46"/>
      <c r="AU1153" s="46"/>
      <c r="AV1153" s="46"/>
      <c r="AW1153" s="46"/>
      <c r="AX1153" s="46"/>
      <c r="AY1153" s="46"/>
      <c r="BD1153" s="46"/>
      <c r="BE1153" s="46"/>
    </row>
    <row r="1154" spans="13:57" x14ac:dyDescent="0.25">
      <c r="M1154" s="46"/>
      <c r="N1154" s="46"/>
      <c r="AU1154" s="46"/>
      <c r="AV1154" s="46"/>
      <c r="AW1154" s="46"/>
      <c r="AX1154" s="46"/>
      <c r="AY1154" s="46"/>
      <c r="BD1154" s="46"/>
      <c r="BE1154" s="46"/>
    </row>
    <row r="1155" spans="13:57" x14ac:dyDescent="0.25">
      <c r="M1155" s="46"/>
      <c r="N1155" s="46"/>
      <c r="AU1155" s="46"/>
      <c r="AV1155" s="46"/>
      <c r="AW1155" s="46"/>
      <c r="AX1155" s="46"/>
      <c r="AY1155" s="46"/>
      <c r="BD1155" s="46"/>
      <c r="BE1155" s="46"/>
    </row>
    <row r="1156" spans="13:57" x14ac:dyDescent="0.25">
      <c r="M1156" s="46"/>
      <c r="N1156" s="46"/>
      <c r="AU1156" s="46"/>
      <c r="AV1156" s="46"/>
      <c r="AW1156" s="46"/>
      <c r="AX1156" s="46"/>
      <c r="AY1156" s="46"/>
      <c r="BD1156" s="46"/>
      <c r="BE1156" s="46"/>
    </row>
    <row r="1157" spans="13:57" x14ac:dyDescent="0.25">
      <c r="M1157" s="46"/>
      <c r="N1157" s="46"/>
      <c r="AU1157" s="46"/>
      <c r="AV1157" s="46"/>
      <c r="AW1157" s="46"/>
      <c r="AX1157" s="46"/>
      <c r="AY1157" s="46"/>
      <c r="BD1157" s="46"/>
      <c r="BE1157" s="46"/>
    </row>
    <row r="1158" spans="13:57" x14ac:dyDescent="0.25">
      <c r="M1158" s="46"/>
      <c r="N1158" s="46"/>
      <c r="AU1158" s="46"/>
      <c r="AV1158" s="46"/>
      <c r="AW1158" s="46"/>
      <c r="AX1158" s="46"/>
      <c r="AY1158" s="46"/>
      <c r="BD1158" s="46"/>
      <c r="BE1158" s="46"/>
    </row>
    <row r="1159" spans="13:57" x14ac:dyDescent="0.25">
      <c r="M1159" s="46"/>
      <c r="N1159" s="46"/>
      <c r="AU1159" s="46"/>
      <c r="AV1159" s="46"/>
      <c r="AW1159" s="46"/>
      <c r="AX1159" s="46"/>
      <c r="AY1159" s="46"/>
      <c r="BD1159" s="46"/>
      <c r="BE1159" s="46"/>
    </row>
    <row r="1160" spans="13:57" x14ac:dyDescent="0.25">
      <c r="M1160" s="46"/>
      <c r="N1160" s="46"/>
      <c r="AU1160" s="46"/>
      <c r="AV1160" s="46"/>
      <c r="AW1160" s="46"/>
      <c r="AX1160" s="46"/>
      <c r="AY1160" s="46"/>
      <c r="BD1160" s="46"/>
      <c r="BE1160" s="46"/>
    </row>
    <row r="1161" spans="13:57" x14ac:dyDescent="0.25">
      <c r="M1161" s="46"/>
      <c r="N1161" s="46"/>
      <c r="AU1161" s="46"/>
      <c r="AV1161" s="46"/>
      <c r="AW1161" s="46"/>
      <c r="AX1161" s="46"/>
      <c r="AY1161" s="46"/>
      <c r="BD1161" s="46"/>
      <c r="BE1161" s="46"/>
    </row>
    <row r="1162" spans="13:57" x14ac:dyDescent="0.25">
      <c r="M1162" s="46"/>
      <c r="N1162" s="46"/>
      <c r="AU1162" s="46"/>
      <c r="AV1162" s="46"/>
      <c r="AW1162" s="46"/>
      <c r="AX1162" s="46"/>
      <c r="AY1162" s="46"/>
      <c r="BD1162" s="46"/>
      <c r="BE1162" s="46"/>
    </row>
    <row r="1163" spans="13:57" x14ac:dyDescent="0.25">
      <c r="M1163" s="46"/>
      <c r="N1163" s="46"/>
      <c r="AU1163" s="46"/>
      <c r="AV1163" s="46"/>
      <c r="AW1163" s="46"/>
      <c r="AX1163" s="46"/>
      <c r="AY1163" s="46"/>
      <c r="BD1163" s="46"/>
      <c r="BE1163" s="46"/>
    </row>
    <row r="1164" spans="13:57" x14ac:dyDescent="0.25">
      <c r="M1164" s="46"/>
      <c r="N1164" s="46"/>
      <c r="AU1164" s="46"/>
      <c r="AV1164" s="46"/>
      <c r="AW1164" s="46"/>
      <c r="AX1164" s="46"/>
      <c r="AY1164" s="46"/>
      <c r="BD1164" s="46"/>
      <c r="BE1164" s="46"/>
    </row>
    <row r="1165" spans="13:57" x14ac:dyDescent="0.25">
      <c r="M1165" s="46"/>
      <c r="N1165" s="46"/>
      <c r="AU1165" s="46"/>
      <c r="AV1165" s="46"/>
      <c r="AW1165" s="46"/>
      <c r="AX1165" s="46"/>
      <c r="AY1165" s="46"/>
      <c r="BD1165" s="46"/>
      <c r="BE1165" s="46"/>
    </row>
    <row r="1166" spans="13:57" x14ac:dyDescent="0.25">
      <c r="M1166" s="46"/>
      <c r="N1166" s="46"/>
      <c r="AU1166" s="46"/>
      <c r="AV1166" s="46"/>
      <c r="AW1166" s="46"/>
      <c r="AX1166" s="46"/>
      <c r="AY1166" s="46"/>
      <c r="BD1166" s="46"/>
      <c r="BE1166" s="46"/>
    </row>
    <row r="1167" spans="13:57" x14ac:dyDescent="0.25">
      <c r="M1167" s="46"/>
      <c r="N1167" s="46"/>
      <c r="AU1167" s="46"/>
      <c r="AV1167" s="46"/>
      <c r="AW1167" s="46"/>
      <c r="AX1167" s="46"/>
      <c r="AY1167" s="46"/>
      <c r="BD1167" s="46"/>
      <c r="BE1167" s="46"/>
    </row>
    <row r="1168" spans="13:57" x14ac:dyDescent="0.25">
      <c r="M1168" s="46"/>
      <c r="N1168" s="46"/>
      <c r="AU1168" s="46"/>
      <c r="AV1168" s="46"/>
      <c r="AW1168" s="46"/>
      <c r="AX1168" s="46"/>
      <c r="AY1168" s="46"/>
      <c r="BD1168" s="46"/>
      <c r="BE1168" s="46"/>
    </row>
    <row r="1169" spans="13:57" x14ac:dyDescent="0.25">
      <c r="M1169" s="46"/>
      <c r="N1169" s="46"/>
      <c r="AU1169" s="46"/>
      <c r="AV1169" s="46"/>
      <c r="AW1169" s="46"/>
      <c r="AX1169" s="46"/>
      <c r="AY1169" s="46"/>
      <c r="BD1169" s="46"/>
      <c r="BE1169" s="46"/>
    </row>
    <row r="1170" spans="13:57" x14ac:dyDescent="0.25">
      <c r="M1170" s="46"/>
      <c r="N1170" s="46"/>
      <c r="AU1170" s="46"/>
      <c r="AV1170" s="46"/>
      <c r="AW1170" s="46"/>
      <c r="AX1170" s="46"/>
      <c r="AY1170" s="46"/>
      <c r="BD1170" s="46"/>
      <c r="BE1170" s="46"/>
    </row>
    <row r="1171" spans="13:57" x14ac:dyDescent="0.25">
      <c r="M1171" s="46"/>
      <c r="N1171" s="46"/>
      <c r="AU1171" s="46"/>
      <c r="AV1171" s="46"/>
      <c r="AW1171" s="46"/>
      <c r="AX1171" s="46"/>
      <c r="AY1171" s="46"/>
      <c r="BD1171" s="46"/>
      <c r="BE1171" s="46"/>
    </row>
    <row r="1172" spans="13:57" x14ac:dyDescent="0.25">
      <c r="M1172" s="46"/>
      <c r="N1172" s="46"/>
      <c r="AU1172" s="46"/>
      <c r="AV1172" s="46"/>
      <c r="AW1172" s="46"/>
      <c r="AX1172" s="46"/>
      <c r="AY1172" s="46"/>
      <c r="BD1172" s="46"/>
      <c r="BE1172" s="46"/>
    </row>
    <row r="1173" spans="13:57" x14ac:dyDescent="0.25">
      <c r="M1173" s="46"/>
      <c r="N1173" s="46"/>
      <c r="AU1173" s="46"/>
      <c r="AV1173" s="46"/>
      <c r="AW1173" s="46"/>
      <c r="AX1173" s="46"/>
      <c r="AY1173" s="46"/>
      <c r="BD1173" s="46"/>
      <c r="BE1173" s="46"/>
    </row>
    <row r="1174" spans="13:57" x14ac:dyDescent="0.25">
      <c r="M1174" s="46"/>
      <c r="N1174" s="46"/>
      <c r="AU1174" s="46"/>
      <c r="AV1174" s="46"/>
      <c r="AW1174" s="46"/>
      <c r="AX1174" s="46"/>
      <c r="AY1174" s="46"/>
      <c r="BD1174" s="46"/>
      <c r="BE1174" s="46"/>
    </row>
    <row r="1175" spans="13:57" x14ac:dyDescent="0.25">
      <c r="M1175" s="46"/>
      <c r="N1175" s="46"/>
      <c r="AU1175" s="46"/>
      <c r="AV1175" s="46"/>
      <c r="AW1175" s="46"/>
      <c r="AX1175" s="46"/>
      <c r="AY1175" s="46"/>
      <c r="BD1175" s="46"/>
      <c r="BE1175" s="46"/>
    </row>
    <row r="1176" spans="13:57" x14ac:dyDescent="0.25">
      <c r="M1176" s="46"/>
      <c r="N1176" s="46"/>
      <c r="AU1176" s="46"/>
      <c r="AV1176" s="46"/>
      <c r="AW1176" s="46"/>
      <c r="AX1176" s="46"/>
      <c r="AY1176" s="46"/>
      <c r="BD1176" s="46"/>
      <c r="BE1176" s="46"/>
    </row>
    <row r="1177" spans="13:57" x14ac:dyDescent="0.25">
      <c r="M1177" s="46"/>
      <c r="N1177" s="46"/>
      <c r="AU1177" s="46"/>
      <c r="AV1177" s="46"/>
      <c r="AW1177" s="46"/>
      <c r="AX1177" s="46"/>
      <c r="AY1177" s="46"/>
      <c r="BD1177" s="46"/>
      <c r="BE1177" s="46"/>
    </row>
    <row r="1178" spans="13:57" x14ac:dyDescent="0.25">
      <c r="M1178" s="46"/>
      <c r="N1178" s="46"/>
      <c r="AU1178" s="46"/>
      <c r="AV1178" s="46"/>
      <c r="AW1178" s="46"/>
      <c r="AX1178" s="46"/>
      <c r="AY1178" s="46"/>
      <c r="BD1178" s="46"/>
      <c r="BE1178" s="46"/>
    </row>
    <row r="1179" spans="13:57" x14ac:dyDescent="0.25">
      <c r="M1179" s="46"/>
      <c r="N1179" s="46"/>
      <c r="AU1179" s="46"/>
      <c r="AV1179" s="46"/>
      <c r="AW1179" s="46"/>
      <c r="AX1179" s="46"/>
      <c r="AY1179" s="46"/>
      <c r="BD1179" s="46"/>
      <c r="BE1179" s="46"/>
    </row>
    <row r="1180" spans="13:57" x14ac:dyDescent="0.25">
      <c r="M1180" s="46"/>
      <c r="N1180" s="46"/>
      <c r="AU1180" s="46"/>
      <c r="AV1180" s="46"/>
      <c r="AW1180" s="46"/>
      <c r="AX1180" s="46"/>
      <c r="AY1180" s="46"/>
      <c r="BD1180" s="46"/>
      <c r="BE1180" s="46"/>
    </row>
    <row r="1181" spans="13:57" x14ac:dyDescent="0.25">
      <c r="M1181" s="46"/>
      <c r="N1181" s="46"/>
      <c r="AU1181" s="46"/>
      <c r="AV1181" s="46"/>
      <c r="AW1181" s="46"/>
      <c r="AX1181" s="46"/>
      <c r="AY1181" s="46"/>
      <c r="BD1181" s="46"/>
      <c r="BE1181" s="46"/>
    </row>
    <row r="1182" spans="13:57" x14ac:dyDescent="0.25">
      <c r="M1182" s="46"/>
      <c r="N1182" s="46"/>
      <c r="AU1182" s="46"/>
      <c r="AV1182" s="46"/>
      <c r="AW1182" s="46"/>
      <c r="AX1182" s="46"/>
      <c r="AY1182" s="46"/>
      <c r="BD1182" s="46"/>
      <c r="BE1182" s="46"/>
    </row>
    <row r="1183" spans="13:57" x14ac:dyDescent="0.25">
      <c r="M1183" s="46"/>
      <c r="N1183" s="46"/>
      <c r="AU1183" s="46"/>
      <c r="AV1183" s="46"/>
      <c r="AW1183" s="46"/>
      <c r="AX1183" s="46"/>
      <c r="AY1183" s="46"/>
      <c r="BD1183" s="46"/>
      <c r="BE1183" s="46"/>
    </row>
    <row r="1184" spans="13:57" x14ac:dyDescent="0.25">
      <c r="M1184" s="46"/>
      <c r="N1184" s="46"/>
      <c r="AU1184" s="46"/>
      <c r="AV1184" s="46"/>
      <c r="AW1184" s="46"/>
      <c r="AX1184" s="46"/>
      <c r="AY1184" s="46"/>
      <c r="BD1184" s="46"/>
      <c r="BE1184" s="46"/>
    </row>
    <row r="1185" spans="13:57" x14ac:dyDescent="0.25">
      <c r="M1185" s="46"/>
      <c r="N1185" s="46"/>
      <c r="AU1185" s="46"/>
      <c r="AV1185" s="46"/>
      <c r="AW1185" s="46"/>
      <c r="AX1185" s="46"/>
      <c r="AY1185" s="46"/>
      <c r="BD1185" s="46"/>
      <c r="BE1185" s="46"/>
    </row>
    <row r="1186" spans="13:57" x14ac:dyDescent="0.25">
      <c r="M1186" s="46"/>
      <c r="N1186" s="46"/>
      <c r="AU1186" s="46"/>
      <c r="AV1186" s="46"/>
      <c r="AW1186" s="46"/>
      <c r="AX1186" s="46"/>
      <c r="AY1186" s="46"/>
      <c r="BD1186" s="46"/>
      <c r="BE1186" s="46"/>
    </row>
    <row r="1187" spans="13:57" x14ac:dyDescent="0.25">
      <c r="M1187" s="46"/>
      <c r="N1187" s="46"/>
      <c r="AU1187" s="46"/>
      <c r="AV1187" s="46"/>
      <c r="AW1187" s="46"/>
      <c r="AX1187" s="46"/>
      <c r="AY1187" s="46"/>
      <c r="BD1187" s="46"/>
      <c r="BE1187" s="46"/>
    </row>
    <row r="1188" spans="13:57" x14ac:dyDescent="0.25">
      <c r="M1188" s="46"/>
      <c r="N1188" s="46"/>
      <c r="AU1188" s="46"/>
      <c r="AV1188" s="46"/>
      <c r="AW1188" s="46"/>
      <c r="AX1188" s="46"/>
      <c r="AY1188" s="46"/>
      <c r="BD1188" s="46"/>
      <c r="BE1188" s="46"/>
    </row>
    <row r="1189" spans="13:57" x14ac:dyDescent="0.25">
      <c r="M1189" s="46"/>
      <c r="N1189" s="46"/>
      <c r="AU1189" s="46"/>
      <c r="AV1189" s="46"/>
      <c r="AW1189" s="46"/>
      <c r="AX1189" s="46"/>
      <c r="AY1189" s="46"/>
      <c r="BD1189" s="46"/>
      <c r="BE1189" s="46"/>
    </row>
    <row r="1190" spans="13:57" x14ac:dyDescent="0.25">
      <c r="M1190" s="46"/>
      <c r="N1190" s="46"/>
      <c r="AU1190" s="46"/>
      <c r="AV1190" s="46"/>
      <c r="AW1190" s="46"/>
      <c r="AX1190" s="46"/>
      <c r="AY1190" s="46"/>
      <c r="BD1190" s="46"/>
      <c r="BE1190" s="46"/>
    </row>
    <row r="1191" spans="13:57" x14ac:dyDescent="0.25">
      <c r="M1191" s="46"/>
      <c r="N1191" s="46"/>
      <c r="AU1191" s="46"/>
      <c r="AV1191" s="46"/>
      <c r="AW1191" s="46"/>
      <c r="AX1191" s="46"/>
      <c r="AY1191" s="46"/>
      <c r="BD1191" s="46"/>
      <c r="BE1191" s="46"/>
    </row>
    <row r="1192" spans="13:57" x14ac:dyDescent="0.25">
      <c r="M1192" s="46"/>
      <c r="N1192" s="46"/>
      <c r="AU1192" s="46"/>
      <c r="AV1192" s="46"/>
      <c r="AW1192" s="46"/>
      <c r="AX1192" s="46"/>
      <c r="AY1192" s="46"/>
      <c r="BD1192" s="46"/>
      <c r="BE1192" s="46"/>
    </row>
    <row r="1193" spans="13:57" x14ac:dyDescent="0.25">
      <c r="M1193" s="46"/>
      <c r="N1193" s="46"/>
      <c r="AU1193" s="46"/>
      <c r="AV1193" s="46"/>
      <c r="AW1193" s="46"/>
      <c r="AX1193" s="46"/>
      <c r="AY1193" s="46"/>
      <c r="BD1193" s="46"/>
      <c r="BE1193" s="46"/>
    </row>
    <row r="1194" spans="13:57" x14ac:dyDescent="0.25">
      <c r="M1194" s="46"/>
      <c r="N1194" s="46"/>
      <c r="AU1194" s="46"/>
      <c r="AV1194" s="46"/>
      <c r="AW1194" s="46"/>
      <c r="AX1194" s="46"/>
      <c r="AY1194" s="46"/>
      <c r="BD1194" s="46"/>
      <c r="BE1194" s="46"/>
    </row>
    <row r="1195" spans="13:57" x14ac:dyDescent="0.25">
      <c r="M1195" s="46"/>
      <c r="N1195" s="46"/>
      <c r="AU1195" s="46"/>
      <c r="AV1195" s="46"/>
      <c r="AW1195" s="46"/>
      <c r="AX1195" s="46"/>
      <c r="AY1195" s="46"/>
      <c r="BD1195" s="46"/>
      <c r="BE1195" s="46"/>
    </row>
    <row r="1196" spans="13:57" x14ac:dyDescent="0.25">
      <c r="M1196" s="46"/>
      <c r="N1196" s="46"/>
      <c r="AU1196" s="46"/>
      <c r="AV1196" s="46"/>
      <c r="AW1196" s="46"/>
      <c r="AX1196" s="46"/>
      <c r="AY1196" s="46"/>
      <c r="BD1196" s="46"/>
      <c r="BE1196" s="46"/>
    </row>
    <row r="1197" spans="13:57" x14ac:dyDescent="0.25">
      <c r="M1197" s="46"/>
      <c r="N1197" s="46"/>
      <c r="AU1197" s="46"/>
      <c r="AV1197" s="46"/>
      <c r="AW1197" s="46"/>
      <c r="AX1197" s="46"/>
      <c r="AY1197" s="46"/>
      <c r="BD1197" s="46"/>
      <c r="BE1197" s="46"/>
    </row>
    <row r="1198" spans="13:57" x14ac:dyDescent="0.25">
      <c r="M1198" s="46"/>
      <c r="N1198" s="46"/>
      <c r="AU1198" s="46"/>
      <c r="AV1198" s="46"/>
      <c r="AW1198" s="46"/>
      <c r="AX1198" s="46"/>
      <c r="AY1198" s="46"/>
      <c r="BD1198" s="46"/>
      <c r="BE1198" s="46"/>
    </row>
    <row r="1199" spans="13:57" x14ac:dyDescent="0.25">
      <c r="M1199" s="46"/>
      <c r="N1199" s="46"/>
      <c r="AU1199" s="46"/>
      <c r="AV1199" s="46"/>
      <c r="AW1199" s="46"/>
      <c r="AX1199" s="46"/>
      <c r="AY1199" s="46"/>
      <c r="BD1199" s="46"/>
      <c r="BE1199" s="46"/>
    </row>
    <row r="1200" spans="13:57" x14ac:dyDescent="0.25">
      <c r="M1200" s="46"/>
      <c r="N1200" s="46"/>
      <c r="AU1200" s="46"/>
      <c r="AV1200" s="46"/>
      <c r="AW1200" s="46"/>
      <c r="AX1200" s="46"/>
      <c r="AY1200" s="46"/>
      <c r="BD1200" s="46"/>
      <c r="BE1200" s="46"/>
    </row>
    <row r="1201" spans="13:57" x14ac:dyDescent="0.25">
      <c r="M1201" s="46"/>
      <c r="N1201" s="46"/>
      <c r="AU1201" s="46"/>
      <c r="AV1201" s="46"/>
      <c r="AW1201" s="46"/>
      <c r="AX1201" s="46"/>
      <c r="AY1201" s="46"/>
      <c r="BD1201" s="46"/>
      <c r="BE1201" s="46"/>
    </row>
    <row r="1202" spans="13:57" x14ac:dyDescent="0.25">
      <c r="M1202" s="46"/>
      <c r="N1202" s="46"/>
      <c r="AU1202" s="46"/>
      <c r="AV1202" s="46"/>
      <c r="AW1202" s="46"/>
      <c r="AX1202" s="46"/>
      <c r="AY1202" s="46"/>
      <c r="BD1202" s="46"/>
      <c r="BE1202" s="46"/>
    </row>
    <row r="1203" spans="13:57" x14ac:dyDescent="0.25">
      <c r="M1203" s="46"/>
      <c r="N1203" s="46"/>
      <c r="AU1203" s="46"/>
      <c r="AV1203" s="46"/>
      <c r="AW1203" s="46"/>
      <c r="AX1203" s="46"/>
      <c r="AY1203" s="46"/>
      <c r="BD1203" s="46"/>
      <c r="BE1203" s="46"/>
    </row>
    <row r="1204" spans="13:57" x14ac:dyDescent="0.25">
      <c r="M1204" s="46"/>
      <c r="N1204" s="46"/>
      <c r="AU1204" s="46"/>
      <c r="AV1204" s="46"/>
      <c r="AW1204" s="46"/>
      <c r="AX1204" s="46"/>
      <c r="AY1204" s="46"/>
      <c r="BD1204" s="46"/>
      <c r="BE1204" s="46"/>
    </row>
    <row r="1205" spans="13:57" x14ac:dyDescent="0.25">
      <c r="M1205" s="46"/>
      <c r="N1205" s="46"/>
      <c r="AU1205" s="46"/>
      <c r="AV1205" s="46"/>
      <c r="AW1205" s="46"/>
      <c r="AX1205" s="46"/>
      <c r="AY1205" s="46"/>
      <c r="BD1205" s="46"/>
      <c r="BE1205" s="46"/>
    </row>
    <row r="1206" spans="13:57" x14ac:dyDescent="0.25">
      <c r="M1206" s="46"/>
      <c r="N1206" s="46"/>
      <c r="AU1206" s="46"/>
      <c r="AV1206" s="46"/>
      <c r="AW1206" s="46"/>
      <c r="AX1206" s="46"/>
      <c r="AY1206" s="46"/>
      <c r="BD1206" s="46"/>
      <c r="BE1206" s="46"/>
    </row>
    <row r="1207" spans="13:57" x14ac:dyDescent="0.25">
      <c r="M1207" s="46"/>
      <c r="N1207" s="46"/>
      <c r="AU1207" s="46"/>
      <c r="AV1207" s="46"/>
      <c r="AW1207" s="46"/>
      <c r="AX1207" s="46"/>
      <c r="AY1207" s="46"/>
      <c r="BD1207" s="46"/>
      <c r="BE1207" s="46"/>
    </row>
    <row r="1208" spans="13:57" x14ac:dyDescent="0.25">
      <c r="M1208" s="46"/>
      <c r="N1208" s="46"/>
      <c r="AU1208" s="46"/>
      <c r="AV1208" s="46"/>
      <c r="AW1208" s="46"/>
      <c r="AX1208" s="46"/>
      <c r="AY1208" s="46"/>
      <c r="BD1208" s="46"/>
      <c r="BE1208" s="46"/>
    </row>
    <row r="1209" spans="13:57" x14ac:dyDescent="0.25">
      <c r="M1209" s="46"/>
      <c r="N1209" s="46"/>
      <c r="AU1209" s="46"/>
      <c r="AV1209" s="46"/>
      <c r="AW1209" s="46"/>
      <c r="AX1209" s="46"/>
      <c r="AY1209" s="46"/>
      <c r="BD1209" s="46"/>
      <c r="BE1209" s="46"/>
    </row>
    <row r="1210" spans="13:57" x14ac:dyDescent="0.25">
      <c r="M1210" s="46"/>
      <c r="N1210" s="46"/>
      <c r="AU1210" s="46"/>
      <c r="AV1210" s="46"/>
      <c r="AW1210" s="46"/>
      <c r="AX1210" s="46"/>
      <c r="AY1210" s="46"/>
      <c r="BD1210" s="46"/>
      <c r="BE1210" s="46"/>
    </row>
    <row r="1211" spans="13:57" x14ac:dyDescent="0.25">
      <c r="M1211" s="46"/>
      <c r="N1211" s="46"/>
      <c r="AU1211" s="46"/>
      <c r="AV1211" s="46"/>
      <c r="AW1211" s="46"/>
      <c r="AX1211" s="46"/>
      <c r="AY1211" s="46"/>
      <c r="BD1211" s="46"/>
      <c r="BE1211" s="46"/>
    </row>
    <row r="1212" spans="13:57" x14ac:dyDescent="0.25">
      <c r="M1212" s="46"/>
      <c r="N1212" s="46"/>
      <c r="AU1212" s="46"/>
      <c r="AV1212" s="46"/>
      <c r="AW1212" s="46"/>
      <c r="AX1212" s="46"/>
      <c r="AY1212" s="46"/>
      <c r="BD1212" s="46"/>
      <c r="BE1212" s="46"/>
    </row>
    <row r="1213" spans="13:57" x14ac:dyDescent="0.25">
      <c r="M1213" s="46"/>
      <c r="N1213" s="46"/>
      <c r="AU1213" s="46"/>
      <c r="AV1213" s="46"/>
      <c r="AW1213" s="46"/>
      <c r="AX1213" s="46"/>
      <c r="AY1213" s="46"/>
      <c r="BD1213" s="46"/>
      <c r="BE1213" s="46"/>
    </row>
    <row r="1214" spans="13:57" x14ac:dyDescent="0.25">
      <c r="M1214" s="46"/>
      <c r="N1214" s="46"/>
      <c r="AU1214" s="46"/>
      <c r="AV1214" s="46"/>
      <c r="AW1214" s="46"/>
      <c r="AX1214" s="46"/>
      <c r="AY1214" s="46"/>
      <c r="BD1214" s="46"/>
      <c r="BE1214" s="46"/>
    </row>
    <row r="1215" spans="13:57" x14ac:dyDescent="0.25">
      <c r="M1215" s="46"/>
      <c r="N1215" s="46"/>
      <c r="AU1215" s="46"/>
      <c r="AV1215" s="46"/>
      <c r="AW1215" s="46"/>
      <c r="AX1215" s="46"/>
      <c r="AY1215" s="46"/>
      <c r="BD1215" s="46"/>
      <c r="BE1215" s="46"/>
    </row>
    <row r="1216" spans="13:57" x14ac:dyDescent="0.25">
      <c r="M1216" s="46"/>
      <c r="N1216" s="46"/>
      <c r="AU1216" s="46"/>
      <c r="AV1216" s="46"/>
      <c r="AW1216" s="46"/>
      <c r="AX1216" s="46"/>
      <c r="AY1216" s="46"/>
      <c r="BD1216" s="46"/>
      <c r="BE1216" s="46"/>
    </row>
    <row r="1217" spans="13:57" x14ac:dyDescent="0.25">
      <c r="M1217" s="46"/>
      <c r="N1217" s="46"/>
      <c r="AU1217" s="46"/>
      <c r="AV1217" s="46"/>
      <c r="AW1217" s="46"/>
      <c r="AX1217" s="46"/>
      <c r="AY1217" s="46"/>
      <c r="BD1217" s="46"/>
      <c r="BE1217" s="46"/>
    </row>
    <row r="1218" spans="13:57" x14ac:dyDescent="0.25">
      <c r="M1218" s="46"/>
      <c r="N1218" s="46"/>
      <c r="AU1218" s="46"/>
      <c r="AV1218" s="46"/>
      <c r="AW1218" s="46"/>
      <c r="AX1218" s="46"/>
      <c r="AY1218" s="46"/>
      <c r="BD1218" s="46"/>
      <c r="BE1218" s="46"/>
    </row>
    <row r="1219" spans="13:57" x14ac:dyDescent="0.25">
      <c r="M1219" s="46"/>
      <c r="N1219" s="46"/>
      <c r="AU1219" s="46"/>
      <c r="AV1219" s="46"/>
      <c r="AW1219" s="46"/>
      <c r="AX1219" s="46"/>
      <c r="AY1219" s="46"/>
      <c r="BD1219" s="46"/>
      <c r="BE1219" s="46"/>
    </row>
    <row r="1220" spans="13:57" x14ac:dyDescent="0.25">
      <c r="M1220" s="46"/>
      <c r="N1220" s="46"/>
      <c r="AU1220" s="46"/>
      <c r="AV1220" s="46"/>
      <c r="AW1220" s="46"/>
      <c r="AX1220" s="46"/>
      <c r="AY1220" s="46"/>
      <c r="BD1220" s="46"/>
      <c r="BE1220" s="46"/>
    </row>
    <row r="1221" spans="13:57" x14ac:dyDescent="0.25">
      <c r="M1221" s="46"/>
      <c r="N1221" s="46"/>
      <c r="AU1221" s="46"/>
      <c r="AV1221" s="46"/>
      <c r="AW1221" s="46"/>
      <c r="AX1221" s="46"/>
      <c r="AY1221" s="46"/>
      <c r="BD1221" s="46"/>
      <c r="BE1221" s="46"/>
    </row>
    <row r="1222" spans="13:57" x14ac:dyDescent="0.25">
      <c r="M1222" s="46"/>
      <c r="N1222" s="46"/>
      <c r="AU1222" s="46"/>
      <c r="AV1222" s="46"/>
      <c r="AW1222" s="46"/>
      <c r="AX1222" s="46"/>
      <c r="AY1222" s="46"/>
      <c r="BD1222" s="46"/>
      <c r="BE1222" s="46"/>
    </row>
    <row r="1223" spans="13:57" x14ac:dyDescent="0.25">
      <c r="M1223" s="46"/>
      <c r="N1223" s="46"/>
      <c r="AU1223" s="46"/>
      <c r="AV1223" s="46"/>
      <c r="AW1223" s="46"/>
      <c r="AX1223" s="46"/>
      <c r="AY1223" s="46"/>
      <c r="BD1223" s="46"/>
      <c r="BE1223" s="46"/>
    </row>
    <row r="1224" spans="13:57" x14ac:dyDescent="0.25">
      <c r="M1224" s="46"/>
      <c r="N1224" s="46"/>
      <c r="AU1224" s="46"/>
      <c r="AV1224" s="46"/>
      <c r="AW1224" s="46"/>
      <c r="AX1224" s="46"/>
      <c r="AY1224" s="46"/>
      <c r="BD1224" s="46"/>
      <c r="BE1224" s="46"/>
    </row>
    <row r="1225" spans="13:57" x14ac:dyDescent="0.25">
      <c r="M1225" s="46"/>
      <c r="N1225" s="46"/>
      <c r="AU1225" s="46"/>
      <c r="AV1225" s="46"/>
      <c r="AW1225" s="46"/>
      <c r="AX1225" s="46"/>
      <c r="AY1225" s="46"/>
      <c r="BD1225" s="46"/>
      <c r="BE1225" s="46"/>
    </row>
    <row r="1226" spans="13:57" x14ac:dyDescent="0.25">
      <c r="M1226" s="46"/>
      <c r="N1226" s="46"/>
      <c r="AU1226" s="46"/>
      <c r="AV1226" s="46"/>
      <c r="AW1226" s="46"/>
      <c r="AX1226" s="46"/>
      <c r="AY1226" s="46"/>
      <c r="BD1226" s="46"/>
      <c r="BE1226" s="46"/>
    </row>
    <row r="1227" spans="13:57" x14ac:dyDescent="0.25">
      <c r="M1227" s="46"/>
      <c r="N1227" s="46"/>
      <c r="AU1227" s="46"/>
      <c r="AV1227" s="46"/>
      <c r="AW1227" s="46"/>
      <c r="AX1227" s="46"/>
      <c r="AY1227" s="46"/>
      <c r="BD1227" s="46"/>
      <c r="BE1227" s="46"/>
    </row>
    <row r="1228" spans="13:57" x14ac:dyDescent="0.25">
      <c r="M1228" s="46"/>
      <c r="N1228" s="46"/>
      <c r="AU1228" s="46"/>
      <c r="AV1228" s="46"/>
      <c r="AW1228" s="46"/>
      <c r="AX1228" s="46"/>
      <c r="AY1228" s="46"/>
      <c r="BD1228" s="46"/>
      <c r="BE1228" s="46"/>
    </row>
    <row r="1229" spans="13:57" x14ac:dyDescent="0.25">
      <c r="M1229" s="46"/>
      <c r="N1229" s="46"/>
      <c r="AU1229" s="46"/>
      <c r="AV1229" s="46"/>
      <c r="AW1229" s="46"/>
      <c r="AX1229" s="46"/>
      <c r="AY1229" s="46"/>
      <c r="BD1229" s="46"/>
      <c r="BE1229" s="46"/>
    </row>
    <row r="1230" spans="13:57" x14ac:dyDescent="0.25">
      <c r="M1230" s="46"/>
      <c r="N1230" s="46"/>
      <c r="AU1230" s="46"/>
      <c r="AV1230" s="46"/>
      <c r="AW1230" s="46"/>
      <c r="AX1230" s="46"/>
      <c r="AY1230" s="46"/>
      <c r="BD1230" s="46"/>
      <c r="BE1230" s="46"/>
    </row>
    <row r="1231" spans="13:57" x14ac:dyDescent="0.25">
      <c r="M1231" s="46"/>
      <c r="N1231" s="46"/>
      <c r="AU1231" s="46"/>
      <c r="AV1231" s="46"/>
      <c r="AW1231" s="46"/>
      <c r="AX1231" s="46"/>
      <c r="AY1231" s="46"/>
      <c r="BD1231" s="46"/>
      <c r="BE1231" s="46"/>
    </row>
    <row r="1232" spans="13:57" x14ac:dyDescent="0.25">
      <c r="M1232" s="46"/>
      <c r="N1232" s="46"/>
      <c r="AU1232" s="46"/>
      <c r="AV1232" s="46"/>
      <c r="AW1232" s="46"/>
      <c r="AX1232" s="46"/>
      <c r="AY1232" s="46"/>
      <c r="BD1232" s="46"/>
      <c r="BE1232" s="46"/>
    </row>
    <row r="1233" spans="13:57" x14ac:dyDescent="0.25">
      <c r="M1233" s="46"/>
      <c r="N1233" s="46"/>
      <c r="AU1233" s="46"/>
      <c r="AV1233" s="46"/>
      <c r="AW1233" s="46"/>
      <c r="AX1233" s="46"/>
      <c r="AY1233" s="46"/>
      <c r="BD1233" s="46"/>
      <c r="BE1233" s="46"/>
    </row>
    <row r="1234" spans="13:57" x14ac:dyDescent="0.25">
      <c r="M1234" s="46"/>
      <c r="N1234" s="46"/>
      <c r="AU1234" s="46"/>
      <c r="AV1234" s="46"/>
      <c r="AW1234" s="46"/>
      <c r="AX1234" s="46"/>
      <c r="AY1234" s="46"/>
      <c r="BD1234" s="46"/>
      <c r="BE1234" s="46"/>
    </row>
    <row r="1235" spans="13:57" x14ac:dyDescent="0.25">
      <c r="M1235" s="46"/>
      <c r="N1235" s="46"/>
      <c r="AU1235" s="46"/>
      <c r="AV1235" s="46"/>
      <c r="AW1235" s="46"/>
      <c r="AX1235" s="46"/>
      <c r="AY1235" s="46"/>
      <c r="BD1235" s="46"/>
      <c r="BE1235" s="46"/>
    </row>
    <row r="1236" spans="13:57" x14ac:dyDescent="0.25">
      <c r="M1236" s="46"/>
      <c r="N1236" s="46"/>
      <c r="AU1236" s="46"/>
      <c r="AV1236" s="46"/>
      <c r="AW1236" s="46"/>
      <c r="AX1236" s="46"/>
      <c r="AY1236" s="46"/>
      <c r="BD1236" s="46"/>
      <c r="BE1236" s="46"/>
    </row>
    <row r="1237" spans="13:57" x14ac:dyDescent="0.25">
      <c r="M1237" s="46"/>
      <c r="N1237" s="46"/>
      <c r="AU1237" s="46"/>
      <c r="AV1237" s="46"/>
      <c r="AW1237" s="46"/>
      <c r="AX1237" s="46"/>
      <c r="AY1237" s="46"/>
      <c r="BD1237" s="46"/>
      <c r="BE1237" s="46"/>
    </row>
    <row r="1238" spans="13:57" x14ac:dyDescent="0.25">
      <c r="M1238" s="46"/>
      <c r="N1238" s="46"/>
      <c r="AU1238" s="46"/>
      <c r="AV1238" s="46"/>
      <c r="AW1238" s="46"/>
      <c r="AX1238" s="46"/>
      <c r="AY1238" s="46"/>
      <c r="BD1238" s="46"/>
      <c r="BE1238" s="46"/>
    </row>
    <row r="1239" spans="13:57" x14ac:dyDescent="0.25">
      <c r="M1239" s="46"/>
      <c r="N1239" s="46"/>
      <c r="AU1239" s="46"/>
      <c r="AV1239" s="46"/>
      <c r="AW1239" s="46"/>
      <c r="AX1239" s="46"/>
      <c r="AY1239" s="46"/>
      <c r="BD1239" s="46"/>
      <c r="BE1239" s="46"/>
    </row>
    <row r="1240" spans="13:57" x14ac:dyDescent="0.25">
      <c r="M1240" s="46"/>
      <c r="N1240" s="46"/>
      <c r="AU1240" s="46"/>
      <c r="AV1240" s="46"/>
      <c r="AW1240" s="46"/>
      <c r="AX1240" s="46"/>
      <c r="AY1240" s="46"/>
      <c r="BD1240" s="46"/>
      <c r="BE1240" s="46"/>
    </row>
    <row r="1241" spans="13:57" x14ac:dyDescent="0.25">
      <c r="M1241" s="46"/>
      <c r="N1241" s="46"/>
      <c r="AU1241" s="46"/>
      <c r="AV1241" s="46"/>
      <c r="AW1241" s="46"/>
      <c r="AX1241" s="46"/>
      <c r="AY1241" s="46"/>
      <c r="BD1241" s="46"/>
      <c r="BE1241" s="46"/>
    </row>
    <row r="1242" spans="13:57" x14ac:dyDescent="0.25">
      <c r="M1242" s="46"/>
      <c r="N1242" s="46"/>
      <c r="AU1242" s="46"/>
      <c r="AV1242" s="46"/>
      <c r="AW1242" s="46"/>
      <c r="AX1242" s="46"/>
      <c r="AY1242" s="46"/>
      <c r="BD1242" s="46"/>
      <c r="BE1242" s="46"/>
    </row>
    <row r="1243" spans="13:57" x14ac:dyDescent="0.25">
      <c r="M1243" s="46"/>
      <c r="N1243" s="46"/>
      <c r="AU1243" s="46"/>
      <c r="AV1243" s="46"/>
      <c r="AW1243" s="46"/>
      <c r="AX1243" s="46"/>
      <c r="AY1243" s="46"/>
      <c r="BD1243" s="46"/>
      <c r="BE1243" s="46"/>
    </row>
    <row r="1244" spans="13:57" x14ac:dyDescent="0.25">
      <c r="M1244" s="46"/>
      <c r="N1244" s="46"/>
      <c r="AU1244" s="46"/>
      <c r="AV1244" s="46"/>
      <c r="AW1244" s="46"/>
      <c r="AX1244" s="46"/>
      <c r="AY1244" s="46"/>
      <c r="BD1244" s="46"/>
      <c r="BE1244" s="46"/>
    </row>
    <row r="1245" spans="13:57" x14ac:dyDescent="0.25">
      <c r="M1245" s="46"/>
      <c r="N1245" s="46"/>
      <c r="AU1245" s="46"/>
      <c r="AV1245" s="46"/>
      <c r="AW1245" s="46"/>
      <c r="AX1245" s="46"/>
      <c r="AY1245" s="46"/>
      <c r="BD1245" s="46"/>
      <c r="BE1245" s="46"/>
    </row>
    <row r="1246" spans="13:57" x14ac:dyDescent="0.25">
      <c r="M1246" s="46"/>
      <c r="N1246" s="46"/>
      <c r="AU1246" s="46"/>
      <c r="AV1246" s="46"/>
      <c r="AW1246" s="46"/>
      <c r="AX1246" s="46"/>
      <c r="AY1246" s="46"/>
      <c r="BD1246" s="46"/>
      <c r="BE1246" s="46"/>
    </row>
    <row r="1247" spans="13:57" x14ac:dyDescent="0.25">
      <c r="M1247" s="46"/>
      <c r="N1247" s="46"/>
      <c r="AU1247" s="46"/>
      <c r="AV1247" s="46"/>
      <c r="AW1247" s="46"/>
      <c r="AX1247" s="46"/>
      <c r="AY1247" s="46"/>
      <c r="BD1247" s="46"/>
      <c r="BE1247" s="46"/>
    </row>
    <row r="1248" spans="13:57" x14ac:dyDescent="0.25">
      <c r="M1248" s="46"/>
      <c r="N1248" s="46"/>
      <c r="AU1248" s="46"/>
      <c r="AV1248" s="46"/>
      <c r="AW1248" s="46"/>
      <c r="AX1248" s="46"/>
      <c r="AY1248" s="46"/>
      <c r="BD1248" s="46"/>
      <c r="BE1248" s="46"/>
    </row>
    <row r="1249" spans="13:57" x14ac:dyDescent="0.25">
      <c r="M1249" s="46"/>
      <c r="N1249" s="46"/>
      <c r="AU1249" s="46"/>
      <c r="AV1249" s="46"/>
      <c r="AW1249" s="46"/>
      <c r="AX1249" s="46"/>
      <c r="AY1249" s="46"/>
      <c r="BD1249" s="46"/>
      <c r="BE1249" s="46"/>
    </row>
    <row r="1250" spans="13:57" x14ac:dyDescent="0.25">
      <c r="M1250" s="46"/>
      <c r="N1250" s="46"/>
      <c r="AU1250" s="46"/>
      <c r="AV1250" s="46"/>
      <c r="AW1250" s="46"/>
      <c r="AX1250" s="46"/>
      <c r="AY1250" s="46"/>
      <c r="BD1250" s="46"/>
      <c r="BE1250" s="46"/>
    </row>
    <row r="1251" spans="13:57" x14ac:dyDescent="0.25">
      <c r="M1251" s="46"/>
      <c r="N1251" s="46"/>
      <c r="AU1251" s="46"/>
      <c r="AV1251" s="46"/>
      <c r="AW1251" s="46"/>
      <c r="AX1251" s="46"/>
      <c r="AY1251" s="46"/>
      <c r="BD1251" s="46"/>
      <c r="BE1251" s="46"/>
    </row>
    <row r="1252" spans="13:57" x14ac:dyDescent="0.25">
      <c r="M1252" s="46"/>
      <c r="N1252" s="46"/>
      <c r="AU1252" s="46"/>
      <c r="AV1252" s="46"/>
      <c r="AW1252" s="46"/>
      <c r="AX1252" s="46"/>
      <c r="AY1252" s="46"/>
      <c r="BD1252" s="46"/>
      <c r="BE1252" s="46"/>
    </row>
    <row r="1253" spans="13:57" x14ac:dyDescent="0.25">
      <c r="M1253" s="46"/>
      <c r="N1253" s="46"/>
      <c r="AU1253" s="46"/>
      <c r="AV1253" s="46"/>
      <c r="AW1253" s="46"/>
      <c r="AX1253" s="46"/>
      <c r="AY1253" s="46"/>
      <c r="BD1253" s="46"/>
      <c r="BE1253" s="46"/>
    </row>
    <row r="1254" spans="13:57" x14ac:dyDescent="0.25">
      <c r="M1254" s="46"/>
      <c r="N1254" s="46"/>
      <c r="AU1254" s="46"/>
      <c r="AV1254" s="46"/>
      <c r="AW1254" s="46"/>
      <c r="AX1254" s="46"/>
      <c r="AY1254" s="46"/>
      <c r="BD1254" s="46"/>
      <c r="BE1254" s="46"/>
    </row>
    <row r="1255" spans="13:57" x14ac:dyDescent="0.25">
      <c r="M1255" s="46"/>
      <c r="N1255" s="46"/>
      <c r="AU1255" s="46"/>
      <c r="AV1255" s="46"/>
      <c r="AW1255" s="46"/>
      <c r="AX1255" s="46"/>
      <c r="AY1255" s="46"/>
      <c r="BD1255" s="46"/>
      <c r="BE1255" s="46"/>
    </row>
    <row r="1256" spans="13:57" x14ac:dyDescent="0.25">
      <c r="M1256" s="46"/>
      <c r="N1256" s="46"/>
      <c r="AU1256" s="46"/>
      <c r="AV1256" s="46"/>
      <c r="AW1256" s="46"/>
      <c r="AX1256" s="46"/>
      <c r="AY1256" s="46"/>
      <c r="BD1256" s="46"/>
      <c r="BE1256" s="46"/>
    </row>
    <row r="1257" spans="13:57" x14ac:dyDescent="0.25">
      <c r="M1257" s="46"/>
      <c r="N1257" s="46"/>
      <c r="AU1257" s="46"/>
      <c r="AV1257" s="46"/>
      <c r="AW1257" s="46"/>
      <c r="AX1257" s="46"/>
      <c r="AY1257" s="46"/>
      <c r="BD1257" s="46"/>
      <c r="BE1257" s="46"/>
    </row>
    <row r="1258" spans="13:57" x14ac:dyDescent="0.25">
      <c r="M1258" s="46"/>
      <c r="N1258" s="46"/>
      <c r="AU1258" s="46"/>
      <c r="AV1258" s="46"/>
      <c r="AW1258" s="46"/>
      <c r="AX1258" s="46"/>
      <c r="AY1258" s="46"/>
      <c r="BD1258" s="46"/>
      <c r="BE1258" s="46"/>
    </row>
    <row r="1259" spans="13:57" x14ac:dyDescent="0.25">
      <c r="M1259" s="46"/>
      <c r="N1259" s="46"/>
      <c r="AU1259" s="46"/>
      <c r="AV1259" s="46"/>
      <c r="AW1259" s="46"/>
      <c r="AX1259" s="46"/>
      <c r="AY1259" s="46"/>
      <c r="BD1259" s="46"/>
      <c r="BE1259" s="46"/>
    </row>
    <row r="1260" spans="13:57" x14ac:dyDescent="0.25">
      <c r="M1260" s="46"/>
      <c r="N1260" s="46"/>
      <c r="AU1260" s="46"/>
      <c r="AV1260" s="46"/>
      <c r="AW1260" s="46"/>
      <c r="AX1260" s="46"/>
      <c r="AY1260" s="46"/>
      <c r="BD1260" s="46"/>
      <c r="BE1260" s="46"/>
    </row>
    <row r="1261" spans="13:57" x14ac:dyDescent="0.25">
      <c r="M1261" s="46"/>
      <c r="N1261" s="46"/>
      <c r="AU1261" s="46"/>
      <c r="AV1261" s="46"/>
      <c r="AW1261" s="46"/>
      <c r="AX1261" s="46"/>
      <c r="AY1261" s="46"/>
      <c r="BD1261" s="46"/>
      <c r="BE1261" s="46"/>
    </row>
    <row r="1262" spans="13:57" x14ac:dyDescent="0.25">
      <c r="M1262" s="46"/>
      <c r="N1262" s="46"/>
      <c r="AU1262" s="46"/>
      <c r="AV1262" s="46"/>
      <c r="AW1262" s="46"/>
      <c r="AX1262" s="46"/>
      <c r="AY1262" s="46"/>
      <c r="BD1262" s="46"/>
      <c r="BE1262" s="46"/>
    </row>
    <row r="1263" spans="13:57" x14ac:dyDescent="0.25">
      <c r="M1263" s="46"/>
      <c r="N1263" s="46"/>
      <c r="AU1263" s="46"/>
      <c r="AV1263" s="46"/>
      <c r="AW1263" s="46"/>
      <c r="AX1263" s="46"/>
      <c r="AY1263" s="46"/>
      <c r="BD1263" s="46"/>
      <c r="BE1263" s="46"/>
    </row>
    <row r="1264" spans="13:57" x14ac:dyDescent="0.25">
      <c r="M1264" s="46"/>
      <c r="N1264" s="46"/>
      <c r="AU1264" s="46"/>
      <c r="AV1264" s="46"/>
      <c r="AW1264" s="46"/>
      <c r="AX1264" s="46"/>
      <c r="AY1264" s="46"/>
      <c r="BD1264" s="46"/>
      <c r="BE1264" s="46"/>
    </row>
    <row r="1265" spans="13:57" x14ac:dyDescent="0.25">
      <c r="M1265" s="46"/>
      <c r="N1265" s="46"/>
      <c r="AU1265" s="46"/>
      <c r="AV1265" s="46"/>
      <c r="AW1265" s="46"/>
      <c r="AX1265" s="46"/>
      <c r="AY1265" s="46"/>
      <c r="BD1265" s="46"/>
      <c r="BE1265" s="46"/>
    </row>
    <row r="1266" spans="13:57" x14ac:dyDescent="0.25">
      <c r="M1266" s="46"/>
      <c r="N1266" s="46"/>
      <c r="AU1266" s="46"/>
      <c r="AV1266" s="46"/>
      <c r="AW1266" s="46"/>
      <c r="AX1266" s="46"/>
      <c r="AY1266" s="46"/>
      <c r="BD1266" s="46"/>
      <c r="BE1266" s="46"/>
    </row>
    <row r="1267" spans="13:57" x14ac:dyDescent="0.25">
      <c r="M1267" s="46"/>
      <c r="N1267" s="46"/>
      <c r="AU1267" s="46"/>
      <c r="AV1267" s="46"/>
      <c r="AW1267" s="46"/>
      <c r="AX1267" s="46"/>
      <c r="AY1267" s="46"/>
      <c r="BD1267" s="46"/>
      <c r="BE1267" s="46"/>
    </row>
    <row r="1268" spans="13:57" x14ac:dyDescent="0.25">
      <c r="M1268" s="46"/>
      <c r="N1268" s="46"/>
      <c r="AU1268" s="46"/>
      <c r="AV1268" s="46"/>
      <c r="AW1268" s="46"/>
      <c r="AX1268" s="46"/>
      <c r="AY1268" s="46"/>
      <c r="BD1268" s="46"/>
      <c r="BE1268" s="46"/>
    </row>
    <row r="1269" spans="13:57" x14ac:dyDescent="0.25">
      <c r="M1269" s="46"/>
      <c r="N1269" s="46"/>
      <c r="AU1269" s="46"/>
      <c r="AV1269" s="46"/>
      <c r="AW1269" s="46"/>
      <c r="AX1269" s="46"/>
      <c r="AY1269" s="46"/>
      <c r="BD1269" s="46"/>
      <c r="BE1269" s="46"/>
    </row>
    <row r="1270" spans="13:57" x14ac:dyDescent="0.25">
      <c r="M1270" s="46"/>
      <c r="N1270" s="46"/>
      <c r="AU1270" s="46"/>
      <c r="AV1270" s="46"/>
      <c r="AW1270" s="46"/>
      <c r="AX1270" s="46"/>
      <c r="AY1270" s="46"/>
      <c r="BD1270" s="46"/>
      <c r="BE1270" s="46"/>
    </row>
    <row r="1271" spans="13:57" x14ac:dyDescent="0.25">
      <c r="M1271" s="46"/>
      <c r="N1271" s="46"/>
      <c r="AU1271" s="46"/>
      <c r="AV1271" s="46"/>
      <c r="AW1271" s="46"/>
      <c r="AX1271" s="46"/>
      <c r="AY1271" s="46"/>
      <c r="BD1271" s="46"/>
      <c r="BE1271" s="46"/>
    </row>
    <row r="1272" spans="13:57" x14ac:dyDescent="0.25">
      <c r="M1272" s="46"/>
      <c r="N1272" s="46"/>
      <c r="AU1272" s="46"/>
      <c r="AV1272" s="46"/>
      <c r="AW1272" s="46"/>
      <c r="AX1272" s="46"/>
      <c r="AY1272" s="46"/>
      <c r="BD1272" s="46"/>
      <c r="BE1272" s="46"/>
    </row>
    <row r="1273" spans="13:57" x14ac:dyDescent="0.25">
      <c r="M1273" s="46"/>
      <c r="N1273" s="46"/>
      <c r="AU1273" s="46"/>
      <c r="AV1273" s="46"/>
      <c r="AW1273" s="46"/>
      <c r="AX1273" s="46"/>
      <c r="AY1273" s="46"/>
      <c r="BD1273" s="46"/>
      <c r="BE1273" s="46"/>
    </row>
    <row r="1274" spans="13:57" x14ac:dyDescent="0.25">
      <c r="M1274" s="46"/>
      <c r="N1274" s="46"/>
      <c r="AU1274" s="46"/>
      <c r="AV1274" s="46"/>
      <c r="AW1274" s="46"/>
      <c r="AX1274" s="46"/>
      <c r="AY1274" s="46"/>
      <c r="BD1274" s="46"/>
      <c r="BE1274" s="46"/>
    </row>
    <row r="1275" spans="13:57" x14ac:dyDescent="0.25">
      <c r="M1275" s="46"/>
      <c r="N1275" s="46"/>
      <c r="AU1275" s="46"/>
      <c r="AV1275" s="46"/>
      <c r="AW1275" s="46"/>
      <c r="AX1275" s="46"/>
      <c r="AY1275" s="46"/>
      <c r="BD1275" s="46"/>
      <c r="BE1275" s="46"/>
    </row>
    <row r="1276" spans="13:57" x14ac:dyDescent="0.25">
      <c r="M1276" s="46"/>
      <c r="N1276" s="46"/>
      <c r="AU1276" s="46"/>
      <c r="AV1276" s="46"/>
      <c r="AW1276" s="46"/>
      <c r="AX1276" s="46"/>
      <c r="AY1276" s="46"/>
      <c r="BD1276" s="46"/>
      <c r="BE1276" s="46"/>
    </row>
    <row r="1277" spans="13:57" x14ac:dyDescent="0.25">
      <c r="M1277" s="46"/>
      <c r="N1277" s="46"/>
      <c r="AU1277" s="46"/>
      <c r="AV1277" s="46"/>
      <c r="AW1277" s="46"/>
      <c r="AX1277" s="46"/>
      <c r="AY1277" s="46"/>
      <c r="BD1277" s="46"/>
      <c r="BE1277" s="46"/>
    </row>
    <row r="1278" spans="13:57" x14ac:dyDescent="0.25">
      <c r="M1278" s="46"/>
      <c r="N1278" s="46"/>
      <c r="AU1278" s="46"/>
      <c r="AV1278" s="46"/>
      <c r="AW1278" s="46"/>
      <c r="AX1278" s="46"/>
      <c r="AY1278" s="46"/>
      <c r="BD1278" s="46"/>
      <c r="BE1278" s="46"/>
    </row>
    <row r="1279" spans="13:57" x14ac:dyDescent="0.25">
      <c r="M1279" s="46"/>
      <c r="N1279" s="46"/>
      <c r="AU1279" s="46"/>
      <c r="AV1279" s="46"/>
      <c r="AW1279" s="46"/>
      <c r="AX1279" s="46"/>
      <c r="AY1279" s="46"/>
      <c r="BD1279" s="46"/>
      <c r="BE1279" s="46"/>
    </row>
    <row r="1280" spans="13:57" x14ac:dyDescent="0.25">
      <c r="M1280" s="46"/>
      <c r="N1280" s="46"/>
      <c r="AU1280" s="46"/>
      <c r="AV1280" s="46"/>
      <c r="AW1280" s="46"/>
      <c r="AX1280" s="46"/>
      <c r="AY1280" s="46"/>
      <c r="BD1280" s="46"/>
      <c r="BE1280" s="46"/>
    </row>
    <row r="1281" spans="13:57" x14ac:dyDescent="0.25">
      <c r="M1281" s="46"/>
      <c r="N1281" s="46"/>
      <c r="AU1281" s="46"/>
      <c r="AV1281" s="46"/>
      <c r="AW1281" s="46"/>
      <c r="AX1281" s="46"/>
      <c r="AY1281" s="46"/>
      <c r="BD1281" s="46"/>
      <c r="BE1281" s="46"/>
    </row>
    <row r="1282" spans="13:57" x14ac:dyDescent="0.25">
      <c r="M1282" s="46"/>
      <c r="N1282" s="46"/>
      <c r="AU1282" s="46"/>
      <c r="AV1282" s="46"/>
      <c r="AW1282" s="46"/>
      <c r="AX1282" s="46"/>
      <c r="AY1282" s="46"/>
      <c r="BD1282" s="46"/>
      <c r="BE1282" s="46"/>
    </row>
    <row r="1283" spans="13:57" x14ac:dyDescent="0.25">
      <c r="M1283" s="46"/>
      <c r="N1283" s="46"/>
      <c r="AU1283" s="46"/>
      <c r="AV1283" s="46"/>
      <c r="AW1283" s="46"/>
      <c r="AX1283" s="46"/>
      <c r="AY1283" s="46"/>
      <c r="BD1283" s="46"/>
      <c r="BE1283" s="46"/>
    </row>
    <row r="1284" spans="13:57" x14ac:dyDescent="0.25">
      <c r="M1284" s="46"/>
      <c r="N1284" s="46"/>
      <c r="AU1284" s="46"/>
      <c r="AV1284" s="46"/>
      <c r="AW1284" s="46"/>
      <c r="AX1284" s="46"/>
      <c r="AY1284" s="46"/>
      <c r="BD1284" s="46"/>
      <c r="BE1284" s="46"/>
    </row>
    <row r="1285" spans="13:57" x14ac:dyDescent="0.25">
      <c r="M1285" s="46"/>
      <c r="N1285" s="46"/>
      <c r="AU1285" s="46"/>
      <c r="AV1285" s="46"/>
      <c r="AW1285" s="46"/>
      <c r="AX1285" s="46"/>
      <c r="AY1285" s="46"/>
      <c r="BD1285" s="46"/>
      <c r="BE1285" s="46"/>
    </row>
    <row r="1286" spans="13:57" x14ac:dyDescent="0.25">
      <c r="M1286" s="46"/>
      <c r="N1286" s="46"/>
      <c r="AU1286" s="46"/>
      <c r="AV1286" s="46"/>
      <c r="AW1286" s="46"/>
      <c r="AX1286" s="46"/>
      <c r="AY1286" s="46"/>
      <c r="BD1286" s="46"/>
      <c r="BE1286" s="46"/>
    </row>
    <row r="1287" spans="13:57" x14ac:dyDescent="0.25">
      <c r="M1287" s="46"/>
      <c r="N1287" s="46"/>
      <c r="AU1287" s="46"/>
      <c r="AV1287" s="46"/>
      <c r="AW1287" s="46"/>
      <c r="AX1287" s="46"/>
      <c r="AY1287" s="46"/>
      <c r="BD1287" s="46"/>
      <c r="BE1287" s="46"/>
    </row>
    <row r="1288" spans="13:57" x14ac:dyDescent="0.25">
      <c r="M1288" s="46"/>
      <c r="N1288" s="46"/>
      <c r="AU1288" s="46"/>
      <c r="AV1288" s="46"/>
      <c r="AW1288" s="46"/>
      <c r="AX1288" s="46"/>
      <c r="AY1288" s="46"/>
      <c r="BD1288" s="46"/>
      <c r="BE1288" s="46"/>
    </row>
    <row r="1289" spans="13:57" x14ac:dyDescent="0.25">
      <c r="M1289" s="46"/>
      <c r="N1289" s="46"/>
      <c r="AU1289" s="46"/>
      <c r="AV1289" s="46"/>
      <c r="AW1289" s="46"/>
      <c r="AX1289" s="46"/>
      <c r="AY1289" s="46"/>
      <c r="BD1289" s="46"/>
      <c r="BE1289" s="46"/>
    </row>
    <row r="1290" spans="13:57" x14ac:dyDescent="0.25">
      <c r="M1290" s="46"/>
      <c r="N1290" s="46"/>
      <c r="AU1290" s="46"/>
      <c r="AV1290" s="46"/>
      <c r="AW1290" s="46"/>
      <c r="AX1290" s="46"/>
      <c r="AY1290" s="46"/>
      <c r="BD1290" s="46"/>
      <c r="BE1290" s="46"/>
    </row>
    <row r="1291" spans="13:57" x14ac:dyDescent="0.25">
      <c r="M1291" s="46"/>
      <c r="N1291" s="46"/>
      <c r="AU1291" s="46"/>
      <c r="AV1291" s="46"/>
      <c r="AW1291" s="46"/>
      <c r="AX1291" s="46"/>
      <c r="AY1291" s="46"/>
      <c r="BD1291" s="46"/>
      <c r="BE1291" s="46"/>
    </row>
    <row r="1292" spans="13:57" x14ac:dyDescent="0.25">
      <c r="M1292" s="46"/>
      <c r="N1292" s="46"/>
      <c r="AU1292" s="46"/>
      <c r="AV1292" s="46"/>
      <c r="AW1292" s="46"/>
      <c r="AX1292" s="46"/>
      <c r="AY1292" s="46"/>
      <c r="BD1292" s="46"/>
      <c r="BE1292" s="46"/>
    </row>
    <row r="1293" spans="13:57" x14ac:dyDescent="0.25">
      <c r="M1293" s="46"/>
      <c r="N1293" s="46"/>
      <c r="AU1293" s="46"/>
      <c r="AV1293" s="46"/>
      <c r="AW1293" s="46"/>
      <c r="AX1293" s="46"/>
      <c r="AY1293" s="46"/>
      <c r="BD1293" s="46"/>
      <c r="BE1293" s="46"/>
    </row>
    <row r="1294" spans="13:57" x14ac:dyDescent="0.25">
      <c r="M1294" s="46"/>
      <c r="N1294" s="46"/>
      <c r="AU1294" s="46"/>
      <c r="AV1294" s="46"/>
      <c r="AW1294" s="46"/>
      <c r="AX1294" s="46"/>
      <c r="AY1294" s="46"/>
      <c r="BD1294" s="46"/>
      <c r="BE1294" s="46"/>
    </row>
    <row r="1295" spans="13:57" x14ac:dyDescent="0.25">
      <c r="M1295" s="46"/>
      <c r="N1295" s="46"/>
      <c r="AU1295" s="46"/>
      <c r="AV1295" s="46"/>
      <c r="AW1295" s="46"/>
      <c r="AX1295" s="46"/>
      <c r="AY1295" s="46"/>
      <c r="BD1295" s="46"/>
      <c r="BE1295" s="46"/>
    </row>
    <row r="1296" spans="13:57" x14ac:dyDescent="0.25">
      <c r="M1296" s="46"/>
      <c r="N1296" s="46"/>
      <c r="AU1296" s="46"/>
      <c r="AV1296" s="46"/>
      <c r="AW1296" s="46"/>
      <c r="AX1296" s="46"/>
      <c r="AY1296" s="46"/>
      <c r="BD1296" s="46"/>
      <c r="BE1296" s="46"/>
    </row>
    <row r="1297" spans="13:57" x14ac:dyDescent="0.25">
      <c r="M1297" s="46"/>
      <c r="N1297" s="46"/>
      <c r="AU1297" s="46"/>
      <c r="AV1297" s="46"/>
      <c r="AW1297" s="46"/>
      <c r="AX1297" s="46"/>
      <c r="AY1297" s="46"/>
      <c r="BD1297" s="46"/>
      <c r="BE1297" s="46"/>
    </row>
    <row r="1298" spans="13:57" x14ac:dyDescent="0.25">
      <c r="M1298" s="46"/>
      <c r="N1298" s="46"/>
      <c r="AU1298" s="46"/>
      <c r="AV1298" s="46"/>
      <c r="AW1298" s="46"/>
      <c r="AX1298" s="46"/>
      <c r="AY1298" s="46"/>
      <c r="BD1298" s="46"/>
      <c r="BE1298" s="46"/>
    </row>
    <row r="1299" spans="13:57" x14ac:dyDescent="0.25">
      <c r="M1299" s="46"/>
      <c r="N1299" s="46"/>
      <c r="AU1299" s="46"/>
      <c r="AV1299" s="46"/>
      <c r="AW1299" s="46"/>
      <c r="AX1299" s="46"/>
      <c r="AY1299" s="46"/>
      <c r="BD1299" s="46"/>
      <c r="BE1299" s="46"/>
    </row>
    <row r="1300" spans="13:57" x14ac:dyDescent="0.25">
      <c r="M1300" s="46"/>
      <c r="N1300" s="46"/>
      <c r="AU1300" s="46"/>
      <c r="AV1300" s="46"/>
      <c r="AW1300" s="46"/>
      <c r="AX1300" s="46"/>
      <c r="AY1300" s="46"/>
      <c r="BD1300" s="46"/>
      <c r="BE1300" s="46"/>
    </row>
    <row r="1301" spans="13:57" x14ac:dyDescent="0.25">
      <c r="M1301" s="46"/>
      <c r="N1301" s="46"/>
      <c r="AU1301" s="46"/>
      <c r="AV1301" s="46"/>
      <c r="AW1301" s="46"/>
      <c r="AX1301" s="46"/>
      <c r="AY1301" s="46"/>
      <c r="BD1301" s="46"/>
      <c r="BE1301" s="46"/>
    </row>
    <row r="1302" spans="13:57" x14ac:dyDescent="0.25">
      <c r="M1302" s="46"/>
      <c r="N1302" s="46"/>
      <c r="AU1302" s="46"/>
      <c r="AV1302" s="46"/>
      <c r="AW1302" s="46"/>
      <c r="AX1302" s="46"/>
      <c r="AY1302" s="46"/>
      <c r="BD1302" s="46"/>
      <c r="BE1302" s="46"/>
    </row>
    <row r="1303" spans="13:57" x14ac:dyDescent="0.25">
      <c r="M1303" s="46"/>
      <c r="N1303" s="46"/>
      <c r="AU1303" s="46"/>
      <c r="AV1303" s="46"/>
      <c r="AW1303" s="46"/>
      <c r="AX1303" s="46"/>
      <c r="AY1303" s="46"/>
      <c r="BD1303" s="46"/>
      <c r="BE1303" s="46"/>
    </row>
    <row r="1304" spans="13:57" x14ac:dyDescent="0.25">
      <c r="M1304" s="46"/>
      <c r="N1304" s="46"/>
      <c r="AU1304" s="46"/>
      <c r="AV1304" s="46"/>
      <c r="AW1304" s="46"/>
      <c r="AX1304" s="46"/>
      <c r="AY1304" s="46"/>
      <c r="BD1304" s="46"/>
      <c r="BE1304" s="46"/>
    </row>
    <row r="1305" spans="13:57" x14ac:dyDescent="0.25">
      <c r="M1305" s="46"/>
      <c r="N1305" s="46"/>
      <c r="AU1305" s="46"/>
      <c r="AV1305" s="46"/>
      <c r="AW1305" s="46"/>
      <c r="AX1305" s="46"/>
      <c r="AY1305" s="46"/>
      <c r="BD1305" s="46"/>
      <c r="BE1305" s="46"/>
    </row>
    <row r="1306" spans="13:57" x14ac:dyDescent="0.25">
      <c r="M1306" s="46"/>
      <c r="N1306" s="46"/>
      <c r="AU1306" s="46"/>
      <c r="AV1306" s="46"/>
      <c r="AW1306" s="46"/>
      <c r="AX1306" s="46"/>
      <c r="AY1306" s="46"/>
      <c r="BD1306" s="46"/>
      <c r="BE1306" s="46"/>
    </row>
    <row r="1307" spans="13:57" x14ac:dyDescent="0.25">
      <c r="M1307" s="46"/>
      <c r="N1307" s="46"/>
      <c r="AU1307" s="46"/>
      <c r="AV1307" s="46"/>
      <c r="AW1307" s="46"/>
      <c r="AX1307" s="46"/>
      <c r="AY1307" s="46"/>
      <c r="BD1307" s="46"/>
      <c r="BE1307" s="46"/>
    </row>
    <row r="1308" spans="13:57" x14ac:dyDescent="0.25">
      <c r="M1308" s="46"/>
      <c r="N1308" s="46"/>
      <c r="AU1308" s="46"/>
      <c r="AV1308" s="46"/>
      <c r="AW1308" s="46"/>
      <c r="AX1308" s="46"/>
      <c r="AY1308" s="46"/>
      <c r="BD1308" s="46"/>
      <c r="BE1308" s="46"/>
    </row>
    <row r="1309" spans="13:57" x14ac:dyDescent="0.25">
      <c r="M1309" s="46"/>
      <c r="N1309" s="46"/>
      <c r="AU1309" s="46"/>
      <c r="AV1309" s="46"/>
      <c r="AW1309" s="46"/>
      <c r="AX1309" s="46"/>
      <c r="AY1309" s="46"/>
      <c r="BD1309" s="46"/>
      <c r="BE1309" s="46"/>
    </row>
    <row r="1310" spans="13:57" x14ac:dyDescent="0.25">
      <c r="M1310" s="46"/>
      <c r="N1310" s="46"/>
      <c r="AU1310" s="46"/>
      <c r="AV1310" s="46"/>
      <c r="AW1310" s="46"/>
      <c r="AX1310" s="46"/>
      <c r="AY1310" s="46"/>
      <c r="BD1310" s="46"/>
      <c r="BE1310" s="46"/>
    </row>
    <row r="1311" spans="13:57" x14ac:dyDescent="0.25">
      <c r="M1311" s="46"/>
      <c r="N1311" s="46"/>
      <c r="AU1311" s="46"/>
      <c r="AV1311" s="46"/>
      <c r="AW1311" s="46"/>
      <c r="AX1311" s="46"/>
      <c r="AY1311" s="46"/>
      <c r="BD1311" s="46"/>
      <c r="BE1311" s="46"/>
    </row>
    <row r="1312" spans="13:57" x14ac:dyDescent="0.25">
      <c r="M1312" s="46"/>
      <c r="N1312" s="46"/>
      <c r="AU1312" s="46"/>
      <c r="AV1312" s="46"/>
      <c r="AW1312" s="46"/>
      <c r="AX1312" s="46"/>
      <c r="AY1312" s="46"/>
      <c r="BD1312" s="46"/>
      <c r="BE1312" s="46"/>
    </row>
    <row r="1313" spans="13:57" x14ac:dyDescent="0.25">
      <c r="M1313" s="46"/>
      <c r="N1313" s="46"/>
      <c r="AU1313" s="46"/>
      <c r="AV1313" s="46"/>
      <c r="AW1313" s="46"/>
      <c r="AX1313" s="46"/>
      <c r="AY1313" s="46"/>
      <c r="BD1313" s="46"/>
      <c r="BE1313" s="46"/>
    </row>
    <row r="1314" spans="13:57" x14ac:dyDescent="0.25">
      <c r="M1314" s="46"/>
      <c r="N1314" s="46"/>
      <c r="AU1314" s="46"/>
      <c r="AV1314" s="46"/>
      <c r="AW1314" s="46"/>
      <c r="AX1314" s="46"/>
      <c r="AY1314" s="46"/>
      <c r="BD1314" s="46"/>
      <c r="BE1314" s="46"/>
    </row>
    <row r="1315" spans="13:57" x14ac:dyDescent="0.25">
      <c r="M1315" s="46"/>
      <c r="N1315" s="46"/>
      <c r="AU1315" s="46"/>
      <c r="AV1315" s="46"/>
      <c r="AW1315" s="46"/>
      <c r="AX1315" s="46"/>
      <c r="AY1315" s="46"/>
      <c r="BD1315" s="46"/>
      <c r="BE1315" s="46"/>
    </row>
    <row r="1316" spans="13:57" x14ac:dyDescent="0.25">
      <c r="M1316" s="46"/>
      <c r="N1316" s="46"/>
      <c r="AU1316" s="46"/>
      <c r="AV1316" s="46"/>
      <c r="AW1316" s="46"/>
      <c r="AX1316" s="46"/>
      <c r="AY1316" s="46"/>
      <c r="BD1316" s="46"/>
      <c r="BE1316" s="46"/>
    </row>
    <row r="1317" spans="13:57" x14ac:dyDescent="0.25">
      <c r="M1317" s="46"/>
      <c r="N1317" s="46"/>
      <c r="AU1317" s="46"/>
      <c r="AV1317" s="46"/>
      <c r="AW1317" s="46"/>
      <c r="AX1317" s="46"/>
      <c r="AY1317" s="46"/>
      <c r="BD1317" s="46"/>
      <c r="BE1317" s="46"/>
    </row>
    <row r="1318" spans="13:57" x14ac:dyDescent="0.25">
      <c r="M1318" s="46"/>
      <c r="N1318" s="46"/>
      <c r="AU1318" s="46"/>
      <c r="AV1318" s="46"/>
      <c r="AW1318" s="46"/>
      <c r="AX1318" s="46"/>
      <c r="AY1318" s="46"/>
      <c r="BD1318" s="46"/>
      <c r="BE1318" s="46"/>
    </row>
    <row r="1319" spans="13:57" x14ac:dyDescent="0.25">
      <c r="M1319" s="46"/>
      <c r="N1319" s="46"/>
      <c r="AU1319" s="46"/>
      <c r="AV1319" s="46"/>
      <c r="AW1319" s="46"/>
      <c r="AX1319" s="46"/>
      <c r="AY1319" s="46"/>
      <c r="BD1319" s="46"/>
      <c r="BE1319" s="46"/>
    </row>
    <row r="1320" spans="13:57" x14ac:dyDescent="0.25">
      <c r="M1320" s="46"/>
      <c r="N1320" s="46"/>
      <c r="AU1320" s="46"/>
      <c r="AV1320" s="46"/>
      <c r="AW1320" s="46"/>
      <c r="AX1320" s="46"/>
      <c r="AY1320" s="46"/>
      <c r="BD1320" s="46"/>
      <c r="BE1320" s="46"/>
    </row>
    <row r="1321" spans="13:57" x14ac:dyDescent="0.25">
      <c r="M1321" s="46"/>
      <c r="N1321" s="46"/>
      <c r="AU1321" s="46"/>
      <c r="AV1321" s="46"/>
      <c r="AW1321" s="46"/>
      <c r="AX1321" s="46"/>
      <c r="AY1321" s="46"/>
      <c r="BD1321" s="46"/>
      <c r="BE1321" s="46"/>
    </row>
    <row r="1322" spans="13:57" x14ac:dyDescent="0.25">
      <c r="M1322" s="46"/>
      <c r="N1322" s="46"/>
      <c r="AU1322" s="46"/>
      <c r="AV1322" s="46"/>
      <c r="AW1322" s="46"/>
      <c r="AX1322" s="46"/>
      <c r="AY1322" s="46"/>
      <c r="BD1322" s="46"/>
      <c r="BE1322" s="46"/>
    </row>
    <row r="1323" spans="13:57" x14ac:dyDescent="0.25">
      <c r="M1323" s="46"/>
      <c r="N1323" s="46"/>
      <c r="AU1323" s="46"/>
      <c r="AV1323" s="46"/>
      <c r="AW1323" s="46"/>
      <c r="AX1323" s="46"/>
      <c r="AY1323" s="46"/>
      <c r="BD1323" s="46"/>
      <c r="BE1323" s="46"/>
    </row>
    <row r="1324" spans="13:57" x14ac:dyDescent="0.25">
      <c r="M1324" s="46"/>
      <c r="N1324" s="46"/>
      <c r="AU1324" s="46"/>
      <c r="AV1324" s="46"/>
      <c r="AW1324" s="46"/>
      <c r="AX1324" s="46"/>
      <c r="AY1324" s="46"/>
      <c r="BD1324" s="46"/>
      <c r="BE1324" s="46"/>
    </row>
    <row r="1325" spans="13:57" x14ac:dyDescent="0.25">
      <c r="M1325" s="46"/>
      <c r="N1325" s="46"/>
      <c r="AU1325" s="46"/>
      <c r="AV1325" s="46"/>
      <c r="AW1325" s="46"/>
      <c r="AX1325" s="46"/>
      <c r="AY1325" s="46"/>
      <c r="BD1325" s="46"/>
      <c r="BE1325" s="46"/>
    </row>
    <row r="1326" spans="13:57" x14ac:dyDescent="0.25">
      <c r="M1326" s="46"/>
      <c r="N1326" s="46"/>
      <c r="AU1326" s="46"/>
      <c r="AV1326" s="46"/>
      <c r="AW1326" s="46"/>
      <c r="AX1326" s="46"/>
      <c r="AY1326" s="46"/>
      <c r="BD1326" s="46"/>
      <c r="BE1326" s="46"/>
    </row>
    <row r="1327" spans="13:57" x14ac:dyDescent="0.25">
      <c r="M1327" s="46"/>
      <c r="N1327" s="46"/>
      <c r="AU1327" s="46"/>
      <c r="AV1327" s="46"/>
      <c r="AW1327" s="46"/>
      <c r="AX1327" s="46"/>
      <c r="AY1327" s="46"/>
      <c r="BD1327" s="46"/>
      <c r="BE1327" s="46"/>
    </row>
    <row r="1328" spans="13:57" x14ac:dyDescent="0.25">
      <c r="M1328" s="46"/>
      <c r="N1328" s="46"/>
      <c r="AU1328" s="46"/>
      <c r="AV1328" s="46"/>
      <c r="AW1328" s="46"/>
      <c r="AX1328" s="46"/>
      <c r="AY1328" s="46"/>
      <c r="BD1328" s="46"/>
      <c r="BE1328" s="46"/>
    </row>
    <row r="1329" spans="13:57" x14ac:dyDescent="0.25">
      <c r="M1329" s="46"/>
      <c r="N1329" s="46"/>
      <c r="AU1329" s="46"/>
      <c r="AV1329" s="46"/>
      <c r="AW1329" s="46"/>
      <c r="AX1329" s="46"/>
      <c r="AY1329" s="46"/>
      <c r="BD1329" s="46"/>
      <c r="BE1329" s="46"/>
    </row>
    <row r="1330" spans="13:57" x14ac:dyDescent="0.25">
      <c r="M1330" s="46"/>
      <c r="N1330" s="46"/>
      <c r="AU1330" s="46"/>
      <c r="AV1330" s="46"/>
      <c r="AW1330" s="46"/>
      <c r="AX1330" s="46"/>
      <c r="AY1330" s="46"/>
      <c r="BD1330" s="46"/>
      <c r="BE1330" s="46"/>
    </row>
    <row r="1331" spans="13:57" x14ac:dyDescent="0.25">
      <c r="M1331" s="46"/>
      <c r="N1331" s="46"/>
      <c r="AU1331" s="46"/>
      <c r="AV1331" s="46"/>
      <c r="AW1331" s="46"/>
      <c r="AX1331" s="46"/>
      <c r="AY1331" s="46"/>
      <c r="BD1331" s="46"/>
      <c r="BE1331" s="46"/>
    </row>
    <row r="1332" spans="13:57" x14ac:dyDescent="0.25">
      <c r="M1332" s="46"/>
      <c r="N1332" s="46"/>
      <c r="AU1332" s="46"/>
      <c r="AV1332" s="46"/>
      <c r="AW1332" s="46"/>
      <c r="AX1332" s="46"/>
      <c r="AY1332" s="46"/>
      <c r="BD1332" s="46"/>
      <c r="BE1332" s="46"/>
    </row>
    <row r="1333" spans="13:57" x14ac:dyDescent="0.25">
      <c r="M1333" s="46"/>
      <c r="N1333" s="46"/>
      <c r="AU1333" s="46"/>
      <c r="AV1333" s="46"/>
      <c r="AW1333" s="46"/>
      <c r="AX1333" s="46"/>
      <c r="AY1333" s="46"/>
      <c r="BD1333" s="46"/>
      <c r="BE1333" s="46"/>
    </row>
    <row r="1334" spans="13:57" x14ac:dyDescent="0.25">
      <c r="M1334" s="46"/>
      <c r="N1334" s="46"/>
      <c r="AU1334" s="46"/>
      <c r="AV1334" s="46"/>
      <c r="AW1334" s="46"/>
      <c r="AX1334" s="46"/>
      <c r="AY1334" s="46"/>
      <c r="BD1334" s="46"/>
      <c r="BE1334" s="46"/>
    </row>
    <row r="1335" spans="13:57" x14ac:dyDescent="0.25">
      <c r="M1335" s="46"/>
      <c r="N1335" s="46"/>
      <c r="AU1335" s="46"/>
      <c r="AV1335" s="46"/>
      <c r="AW1335" s="46"/>
      <c r="AX1335" s="46"/>
      <c r="AY1335" s="46"/>
      <c r="BD1335" s="46"/>
      <c r="BE1335" s="46"/>
    </row>
    <row r="1336" spans="13:57" x14ac:dyDescent="0.25">
      <c r="M1336" s="46"/>
      <c r="N1336" s="46"/>
      <c r="AU1336" s="46"/>
      <c r="AV1336" s="46"/>
      <c r="AW1336" s="46"/>
      <c r="AX1336" s="46"/>
      <c r="AY1336" s="46"/>
      <c r="BD1336" s="46"/>
      <c r="BE1336" s="46"/>
    </row>
    <row r="1337" spans="13:57" x14ac:dyDescent="0.25">
      <c r="M1337" s="46"/>
      <c r="N1337" s="46"/>
      <c r="AU1337" s="46"/>
      <c r="AV1337" s="46"/>
      <c r="AW1337" s="46"/>
      <c r="AX1337" s="46"/>
      <c r="AY1337" s="46"/>
      <c r="BD1337" s="46"/>
      <c r="BE1337" s="46"/>
    </row>
    <row r="1338" spans="13:57" x14ac:dyDescent="0.25">
      <c r="M1338" s="46"/>
      <c r="N1338" s="46"/>
      <c r="AU1338" s="46"/>
      <c r="AV1338" s="46"/>
      <c r="AW1338" s="46"/>
      <c r="AX1338" s="46"/>
      <c r="AY1338" s="46"/>
      <c r="BD1338" s="46"/>
      <c r="BE1338" s="46"/>
    </row>
    <row r="1339" spans="13:57" x14ac:dyDescent="0.25">
      <c r="M1339" s="46"/>
      <c r="N1339" s="46"/>
      <c r="AU1339" s="46"/>
      <c r="AV1339" s="46"/>
      <c r="AW1339" s="46"/>
      <c r="AX1339" s="46"/>
      <c r="AY1339" s="46"/>
      <c r="BD1339" s="46"/>
      <c r="BE1339" s="46"/>
    </row>
    <row r="1340" spans="13:57" x14ac:dyDescent="0.25">
      <c r="M1340" s="46"/>
      <c r="N1340" s="46"/>
      <c r="AU1340" s="46"/>
      <c r="AV1340" s="46"/>
      <c r="AW1340" s="46"/>
      <c r="AX1340" s="46"/>
      <c r="AY1340" s="46"/>
      <c r="BD1340" s="46"/>
      <c r="BE1340" s="46"/>
    </row>
    <row r="1341" spans="13:57" x14ac:dyDescent="0.25">
      <c r="M1341" s="46"/>
      <c r="N1341" s="46"/>
      <c r="AU1341" s="46"/>
      <c r="AV1341" s="46"/>
      <c r="AW1341" s="46"/>
      <c r="AX1341" s="46"/>
      <c r="AY1341" s="46"/>
      <c r="BD1341" s="46"/>
      <c r="BE1341" s="46"/>
    </row>
    <row r="1342" spans="13:57" x14ac:dyDescent="0.25">
      <c r="M1342" s="46"/>
      <c r="N1342" s="46"/>
      <c r="AU1342" s="46"/>
      <c r="AV1342" s="46"/>
      <c r="AW1342" s="46"/>
      <c r="AX1342" s="46"/>
      <c r="AY1342" s="46"/>
      <c r="BD1342" s="46"/>
      <c r="BE1342" s="46"/>
    </row>
    <row r="1343" spans="13:57" x14ac:dyDescent="0.25">
      <c r="M1343" s="46"/>
      <c r="N1343" s="46"/>
      <c r="AU1343" s="46"/>
      <c r="AV1343" s="46"/>
      <c r="AW1343" s="46"/>
      <c r="AX1343" s="46"/>
      <c r="AY1343" s="46"/>
      <c r="BD1343" s="46"/>
      <c r="BE1343" s="46"/>
    </row>
    <row r="1344" spans="13:57" x14ac:dyDescent="0.25">
      <c r="M1344" s="46"/>
      <c r="N1344" s="46"/>
      <c r="AU1344" s="46"/>
      <c r="AV1344" s="46"/>
      <c r="AW1344" s="46"/>
      <c r="AX1344" s="46"/>
      <c r="AY1344" s="46"/>
      <c r="BD1344" s="46"/>
      <c r="BE1344" s="46"/>
    </row>
    <row r="1345" spans="13:57" x14ac:dyDescent="0.25">
      <c r="M1345" s="46"/>
      <c r="N1345" s="46"/>
      <c r="AU1345" s="46"/>
      <c r="AV1345" s="46"/>
      <c r="AW1345" s="46"/>
      <c r="AX1345" s="46"/>
      <c r="AY1345" s="46"/>
      <c r="BD1345" s="46"/>
      <c r="BE1345" s="46"/>
    </row>
    <row r="1346" spans="13:57" x14ac:dyDescent="0.25">
      <c r="M1346" s="46"/>
      <c r="N1346" s="46"/>
      <c r="AU1346" s="46"/>
      <c r="AV1346" s="46"/>
      <c r="AW1346" s="46"/>
      <c r="AX1346" s="46"/>
      <c r="AY1346" s="46"/>
      <c r="BD1346" s="46"/>
      <c r="BE1346" s="46"/>
    </row>
    <row r="1347" spans="13:57" x14ac:dyDescent="0.25">
      <c r="M1347" s="46"/>
      <c r="N1347" s="46"/>
      <c r="AU1347" s="46"/>
      <c r="AV1347" s="46"/>
      <c r="AW1347" s="46"/>
      <c r="AX1347" s="46"/>
      <c r="AY1347" s="46"/>
      <c r="BD1347" s="46"/>
      <c r="BE1347" s="46"/>
    </row>
    <row r="1348" spans="13:57" x14ac:dyDescent="0.25">
      <c r="M1348" s="46"/>
      <c r="N1348" s="46"/>
      <c r="AU1348" s="46"/>
      <c r="AV1348" s="46"/>
      <c r="AW1348" s="46"/>
      <c r="AX1348" s="46"/>
      <c r="AY1348" s="46"/>
      <c r="BD1348" s="46"/>
      <c r="BE1348" s="46"/>
    </row>
    <row r="1349" spans="13:57" x14ac:dyDescent="0.25">
      <c r="M1349" s="46"/>
      <c r="N1349" s="46"/>
      <c r="AU1349" s="46"/>
      <c r="AV1349" s="46"/>
      <c r="AW1349" s="46"/>
      <c r="AX1349" s="46"/>
      <c r="AY1349" s="46"/>
      <c r="BD1349" s="46"/>
      <c r="BE1349" s="46"/>
    </row>
    <row r="1350" spans="13:57" x14ac:dyDescent="0.25">
      <c r="M1350" s="46"/>
      <c r="N1350" s="46"/>
      <c r="AU1350" s="46"/>
      <c r="AV1350" s="46"/>
      <c r="AW1350" s="46"/>
      <c r="AX1350" s="46"/>
      <c r="AY1350" s="46"/>
      <c r="BD1350" s="46"/>
      <c r="BE1350" s="46"/>
    </row>
    <row r="1351" spans="13:57" x14ac:dyDescent="0.25">
      <c r="M1351" s="46"/>
      <c r="N1351" s="46"/>
      <c r="AU1351" s="46"/>
      <c r="AV1351" s="46"/>
      <c r="AW1351" s="46"/>
      <c r="AX1351" s="46"/>
      <c r="AY1351" s="46"/>
      <c r="BD1351" s="46"/>
      <c r="BE1351" s="46"/>
    </row>
    <row r="1352" spans="13:57" x14ac:dyDescent="0.25">
      <c r="M1352" s="46"/>
      <c r="N1352" s="46"/>
      <c r="AU1352" s="46"/>
      <c r="AV1352" s="46"/>
      <c r="AW1352" s="46"/>
      <c r="AX1352" s="46"/>
      <c r="AY1352" s="46"/>
      <c r="BD1352" s="46"/>
      <c r="BE1352" s="46"/>
    </row>
    <row r="1353" spans="13:57" x14ac:dyDescent="0.25">
      <c r="M1353" s="46"/>
      <c r="N1353" s="46"/>
      <c r="AU1353" s="46"/>
      <c r="AV1353" s="46"/>
      <c r="AW1353" s="46"/>
      <c r="AX1353" s="46"/>
      <c r="AY1353" s="46"/>
      <c r="BD1353" s="46"/>
      <c r="BE1353" s="46"/>
    </row>
    <row r="1354" spans="13:57" x14ac:dyDescent="0.25">
      <c r="M1354" s="46"/>
      <c r="N1354" s="46"/>
      <c r="AU1354" s="46"/>
      <c r="AV1354" s="46"/>
      <c r="AW1354" s="46"/>
      <c r="AX1354" s="46"/>
      <c r="AY1354" s="46"/>
      <c r="BD1354" s="46"/>
      <c r="BE1354" s="46"/>
    </row>
    <row r="1355" spans="13:57" x14ac:dyDescent="0.25">
      <c r="M1355" s="46"/>
      <c r="N1355" s="46"/>
      <c r="AU1355" s="46"/>
      <c r="AV1355" s="46"/>
      <c r="AW1355" s="46"/>
      <c r="AX1355" s="46"/>
      <c r="AY1355" s="46"/>
      <c r="BD1355" s="46"/>
      <c r="BE1355" s="46"/>
    </row>
    <row r="1356" spans="13:57" x14ac:dyDescent="0.25">
      <c r="M1356" s="46"/>
      <c r="N1356" s="46"/>
      <c r="AU1356" s="46"/>
      <c r="AV1356" s="46"/>
      <c r="AW1356" s="46"/>
      <c r="AX1356" s="46"/>
      <c r="AY1356" s="46"/>
      <c r="BD1356" s="46"/>
      <c r="BE1356" s="46"/>
    </row>
    <row r="1357" spans="13:57" x14ac:dyDescent="0.25">
      <c r="M1357" s="46"/>
      <c r="N1357" s="46"/>
      <c r="AU1357" s="46"/>
      <c r="AV1357" s="46"/>
      <c r="AW1357" s="46"/>
      <c r="AX1357" s="46"/>
      <c r="AY1357" s="46"/>
      <c r="BD1357" s="46"/>
      <c r="BE1357" s="46"/>
    </row>
    <row r="1358" spans="13:57" x14ac:dyDescent="0.25">
      <c r="M1358" s="46"/>
      <c r="N1358" s="46"/>
      <c r="AU1358" s="46"/>
      <c r="AV1358" s="46"/>
      <c r="AW1358" s="46"/>
      <c r="AX1358" s="46"/>
      <c r="AY1358" s="46"/>
      <c r="BD1358" s="46"/>
      <c r="BE1358" s="46"/>
    </row>
    <row r="1359" spans="13:57" x14ac:dyDescent="0.25">
      <c r="M1359" s="46"/>
      <c r="N1359" s="46"/>
      <c r="AU1359" s="46"/>
      <c r="AV1359" s="46"/>
      <c r="AW1359" s="46"/>
      <c r="AX1359" s="46"/>
      <c r="AY1359" s="46"/>
      <c r="BD1359" s="46"/>
      <c r="BE1359" s="46"/>
    </row>
    <row r="1360" spans="13:57" x14ac:dyDescent="0.25">
      <c r="M1360" s="46"/>
      <c r="N1360" s="46"/>
      <c r="AU1360" s="46"/>
      <c r="AV1360" s="46"/>
      <c r="AW1360" s="46"/>
      <c r="AX1360" s="46"/>
      <c r="AY1360" s="46"/>
      <c r="BD1360" s="46"/>
      <c r="BE1360" s="46"/>
    </row>
    <row r="1361" spans="13:57" x14ac:dyDescent="0.25">
      <c r="M1361" s="46"/>
      <c r="N1361" s="46"/>
      <c r="AU1361" s="46"/>
      <c r="AV1361" s="46"/>
      <c r="AW1361" s="46"/>
      <c r="AX1361" s="46"/>
      <c r="AY1361" s="46"/>
      <c r="BD1361" s="46"/>
      <c r="BE1361" s="46"/>
    </row>
    <row r="1362" spans="13:57" x14ac:dyDescent="0.25">
      <c r="M1362" s="46"/>
      <c r="N1362" s="46"/>
      <c r="AU1362" s="46"/>
      <c r="AV1362" s="46"/>
      <c r="AW1362" s="46"/>
      <c r="AX1362" s="46"/>
      <c r="AY1362" s="46"/>
      <c r="BD1362" s="46"/>
      <c r="BE1362" s="46"/>
    </row>
    <row r="1363" spans="13:57" x14ac:dyDescent="0.25">
      <c r="M1363" s="46"/>
      <c r="N1363" s="46"/>
      <c r="AU1363" s="46"/>
      <c r="AV1363" s="46"/>
      <c r="AW1363" s="46"/>
      <c r="AX1363" s="46"/>
      <c r="AY1363" s="46"/>
      <c r="BD1363" s="46"/>
      <c r="BE1363" s="46"/>
    </row>
    <row r="1364" spans="13:57" x14ac:dyDescent="0.25">
      <c r="M1364" s="46"/>
      <c r="N1364" s="46"/>
      <c r="AU1364" s="46"/>
      <c r="AV1364" s="46"/>
      <c r="AW1364" s="46"/>
      <c r="AX1364" s="46"/>
      <c r="AY1364" s="46"/>
      <c r="BD1364" s="46"/>
      <c r="BE1364" s="46"/>
    </row>
    <row r="1365" spans="13:57" x14ac:dyDescent="0.25">
      <c r="M1365" s="46"/>
      <c r="N1365" s="46"/>
      <c r="AU1365" s="46"/>
      <c r="AV1365" s="46"/>
      <c r="AW1365" s="46"/>
      <c r="AX1365" s="46"/>
      <c r="AY1365" s="46"/>
      <c r="BD1365" s="46"/>
      <c r="BE1365" s="46"/>
    </row>
    <row r="1366" spans="13:57" x14ac:dyDescent="0.25">
      <c r="M1366" s="46"/>
      <c r="N1366" s="46"/>
      <c r="AU1366" s="46"/>
      <c r="AV1366" s="46"/>
      <c r="AW1366" s="46"/>
      <c r="AX1366" s="46"/>
      <c r="AY1366" s="46"/>
      <c r="BD1366" s="46"/>
      <c r="BE1366" s="46"/>
    </row>
    <row r="1367" spans="13:57" x14ac:dyDescent="0.25">
      <c r="M1367" s="46"/>
      <c r="N1367" s="46"/>
      <c r="AU1367" s="46"/>
      <c r="AV1367" s="46"/>
      <c r="AW1367" s="46"/>
      <c r="AX1367" s="46"/>
      <c r="AY1367" s="46"/>
      <c r="BD1367" s="46"/>
      <c r="BE1367" s="46"/>
    </row>
    <row r="1368" spans="13:57" x14ac:dyDescent="0.25">
      <c r="M1368" s="46"/>
      <c r="N1368" s="46"/>
      <c r="AU1368" s="46"/>
      <c r="AV1368" s="46"/>
      <c r="AW1368" s="46"/>
      <c r="AX1368" s="46"/>
      <c r="AY1368" s="46"/>
      <c r="BD1368" s="46"/>
      <c r="BE1368" s="46"/>
    </row>
    <row r="1369" spans="13:57" x14ac:dyDescent="0.25">
      <c r="M1369" s="46"/>
      <c r="N1369" s="46"/>
      <c r="AU1369" s="46"/>
      <c r="AV1369" s="46"/>
      <c r="AW1369" s="46"/>
      <c r="AX1369" s="46"/>
      <c r="AY1369" s="46"/>
      <c r="BD1369" s="46"/>
      <c r="BE1369" s="46"/>
    </row>
    <row r="1370" spans="13:57" x14ac:dyDescent="0.25">
      <c r="M1370" s="46"/>
      <c r="N1370" s="46"/>
      <c r="AU1370" s="46"/>
      <c r="AV1370" s="46"/>
      <c r="AW1370" s="46"/>
      <c r="AX1370" s="46"/>
      <c r="AY1370" s="46"/>
      <c r="BD1370" s="46"/>
      <c r="BE1370" s="46"/>
    </row>
    <row r="1371" spans="13:57" x14ac:dyDescent="0.25">
      <c r="M1371" s="46"/>
      <c r="N1371" s="46"/>
      <c r="AU1371" s="46"/>
      <c r="AV1371" s="46"/>
      <c r="AW1371" s="46"/>
      <c r="AX1371" s="46"/>
      <c r="AY1371" s="46"/>
      <c r="BD1371" s="46"/>
      <c r="BE1371" s="46"/>
    </row>
    <row r="1372" spans="13:57" x14ac:dyDescent="0.25">
      <c r="M1372" s="46"/>
      <c r="N1372" s="46"/>
      <c r="AU1372" s="46"/>
      <c r="AV1372" s="46"/>
      <c r="AW1372" s="46"/>
      <c r="AX1372" s="46"/>
      <c r="AY1372" s="46"/>
      <c r="BD1372" s="46"/>
      <c r="BE1372" s="46"/>
    </row>
    <row r="1373" spans="13:57" x14ac:dyDescent="0.25">
      <c r="M1373" s="46"/>
      <c r="N1373" s="46"/>
      <c r="AU1373" s="46"/>
      <c r="AV1373" s="46"/>
      <c r="AW1373" s="46"/>
      <c r="AX1373" s="46"/>
      <c r="AY1373" s="46"/>
      <c r="BD1373" s="46"/>
      <c r="BE1373" s="46"/>
    </row>
    <row r="1374" spans="13:57" x14ac:dyDescent="0.25">
      <c r="M1374" s="46"/>
      <c r="N1374" s="46"/>
      <c r="AU1374" s="46"/>
      <c r="AV1374" s="46"/>
      <c r="AW1374" s="46"/>
      <c r="AX1374" s="46"/>
      <c r="AY1374" s="46"/>
      <c r="BD1374" s="46"/>
      <c r="BE1374" s="46"/>
    </row>
    <row r="1375" spans="13:57" x14ac:dyDescent="0.25">
      <c r="M1375" s="46"/>
      <c r="N1375" s="46"/>
      <c r="AU1375" s="46"/>
      <c r="AV1375" s="46"/>
      <c r="AW1375" s="46"/>
      <c r="AX1375" s="46"/>
      <c r="AY1375" s="46"/>
      <c r="BD1375" s="46"/>
      <c r="BE1375" s="46"/>
    </row>
    <row r="1376" spans="13:57" x14ac:dyDescent="0.25">
      <c r="M1376" s="46"/>
      <c r="N1376" s="46"/>
      <c r="AU1376" s="46"/>
      <c r="AV1376" s="46"/>
      <c r="AW1376" s="46"/>
      <c r="AX1376" s="46"/>
      <c r="AY1376" s="46"/>
      <c r="BD1376" s="46"/>
      <c r="BE1376" s="46"/>
    </row>
    <row r="1377" spans="13:57" x14ac:dyDescent="0.25">
      <c r="M1377" s="46"/>
      <c r="N1377" s="46"/>
      <c r="AU1377" s="46"/>
      <c r="AV1377" s="46"/>
      <c r="AW1377" s="46"/>
      <c r="AX1377" s="46"/>
      <c r="AY1377" s="46"/>
      <c r="BD1377" s="46"/>
      <c r="BE1377" s="46"/>
    </row>
    <row r="1378" spans="13:57" x14ac:dyDescent="0.25">
      <c r="M1378" s="46"/>
      <c r="N1378" s="46"/>
      <c r="AU1378" s="46"/>
      <c r="AV1378" s="46"/>
      <c r="AW1378" s="46"/>
      <c r="AX1378" s="46"/>
      <c r="AY1378" s="46"/>
      <c r="BD1378" s="46"/>
      <c r="BE1378" s="46"/>
    </row>
    <row r="1379" spans="13:57" x14ac:dyDescent="0.25">
      <c r="M1379" s="46"/>
      <c r="N1379" s="46"/>
      <c r="AU1379" s="46"/>
      <c r="AV1379" s="46"/>
      <c r="AW1379" s="46"/>
      <c r="AX1379" s="46"/>
      <c r="AY1379" s="46"/>
      <c r="BD1379" s="46"/>
      <c r="BE1379" s="46"/>
    </row>
    <row r="1380" spans="13:57" x14ac:dyDescent="0.25">
      <c r="M1380" s="46"/>
      <c r="N1380" s="46"/>
      <c r="AU1380" s="46"/>
      <c r="AV1380" s="46"/>
      <c r="AW1380" s="46"/>
      <c r="AX1380" s="46"/>
      <c r="AY1380" s="46"/>
      <c r="BD1380" s="46"/>
      <c r="BE1380" s="46"/>
    </row>
    <row r="1381" spans="13:57" x14ac:dyDescent="0.25">
      <c r="M1381" s="46"/>
      <c r="N1381" s="46"/>
      <c r="AU1381" s="46"/>
      <c r="AV1381" s="46"/>
      <c r="AW1381" s="46"/>
      <c r="AX1381" s="46"/>
      <c r="AY1381" s="46"/>
      <c r="BD1381" s="46"/>
      <c r="BE1381" s="46"/>
    </row>
    <row r="1382" spans="13:57" x14ac:dyDescent="0.25">
      <c r="M1382" s="46"/>
      <c r="N1382" s="46"/>
      <c r="AU1382" s="46"/>
      <c r="AV1382" s="46"/>
      <c r="AW1382" s="46"/>
      <c r="AX1382" s="46"/>
      <c r="AY1382" s="46"/>
      <c r="BD1382" s="46"/>
      <c r="BE1382" s="46"/>
    </row>
    <row r="1383" spans="13:57" x14ac:dyDescent="0.25">
      <c r="M1383" s="46"/>
      <c r="N1383" s="46"/>
      <c r="AU1383" s="46"/>
      <c r="AV1383" s="46"/>
      <c r="AW1383" s="46"/>
      <c r="AX1383" s="46"/>
      <c r="AY1383" s="46"/>
      <c r="BD1383" s="46"/>
      <c r="BE1383" s="46"/>
    </row>
    <row r="1384" spans="13:57" x14ac:dyDescent="0.25">
      <c r="M1384" s="46"/>
      <c r="N1384" s="46"/>
      <c r="AU1384" s="46"/>
      <c r="AV1384" s="46"/>
      <c r="AW1384" s="46"/>
      <c r="AX1384" s="46"/>
      <c r="AY1384" s="46"/>
      <c r="BD1384" s="46"/>
      <c r="BE1384" s="46"/>
    </row>
    <row r="1385" spans="13:57" x14ac:dyDescent="0.25">
      <c r="M1385" s="46"/>
      <c r="N1385" s="46"/>
      <c r="AU1385" s="46"/>
      <c r="AV1385" s="46"/>
      <c r="AW1385" s="46"/>
      <c r="AX1385" s="46"/>
      <c r="AY1385" s="46"/>
      <c r="BD1385" s="46"/>
      <c r="BE1385" s="46"/>
    </row>
    <row r="1386" spans="13:57" x14ac:dyDescent="0.25">
      <c r="M1386" s="46"/>
      <c r="N1386" s="46"/>
      <c r="AU1386" s="46"/>
      <c r="AV1386" s="46"/>
      <c r="AW1386" s="46"/>
      <c r="AX1386" s="46"/>
      <c r="AY1386" s="46"/>
      <c r="BD1386" s="46"/>
      <c r="BE1386" s="46"/>
    </row>
    <row r="1387" spans="13:57" x14ac:dyDescent="0.25">
      <c r="M1387" s="46"/>
      <c r="N1387" s="46"/>
      <c r="AU1387" s="46"/>
      <c r="AV1387" s="46"/>
      <c r="AW1387" s="46"/>
      <c r="AX1387" s="46"/>
      <c r="AY1387" s="46"/>
      <c r="BD1387" s="46"/>
      <c r="BE1387" s="46"/>
    </row>
    <row r="1388" spans="13:57" x14ac:dyDescent="0.25">
      <c r="M1388" s="46"/>
      <c r="N1388" s="46"/>
      <c r="AU1388" s="46"/>
      <c r="AV1388" s="46"/>
      <c r="AW1388" s="46"/>
      <c r="AX1388" s="46"/>
      <c r="AY1388" s="46"/>
      <c r="BD1388" s="46"/>
      <c r="BE1388" s="46"/>
    </row>
    <row r="1389" spans="13:57" x14ac:dyDescent="0.25">
      <c r="M1389" s="46"/>
      <c r="N1389" s="46"/>
      <c r="AU1389" s="46"/>
      <c r="AV1389" s="46"/>
      <c r="AW1389" s="46"/>
      <c r="AX1389" s="46"/>
      <c r="AY1389" s="46"/>
      <c r="BD1389" s="46"/>
      <c r="BE1389" s="46"/>
    </row>
    <row r="1390" spans="13:57" x14ac:dyDescent="0.25">
      <c r="M1390" s="46"/>
      <c r="N1390" s="46"/>
      <c r="AU1390" s="46"/>
      <c r="AV1390" s="46"/>
      <c r="AW1390" s="46"/>
      <c r="AX1390" s="46"/>
      <c r="AY1390" s="46"/>
      <c r="BD1390" s="46"/>
      <c r="BE1390" s="46"/>
    </row>
    <row r="1391" spans="13:57" x14ac:dyDescent="0.25">
      <c r="M1391" s="46"/>
      <c r="N1391" s="46"/>
      <c r="AU1391" s="46"/>
      <c r="AV1391" s="46"/>
      <c r="AW1391" s="46"/>
      <c r="AX1391" s="46"/>
      <c r="AY1391" s="46"/>
      <c r="BD1391" s="46"/>
      <c r="BE1391" s="46"/>
    </row>
    <row r="1392" spans="13:57" x14ac:dyDescent="0.25">
      <c r="M1392" s="46"/>
      <c r="N1392" s="46"/>
      <c r="AU1392" s="46"/>
      <c r="AV1392" s="46"/>
      <c r="AW1392" s="46"/>
      <c r="AX1392" s="46"/>
      <c r="AY1392" s="46"/>
      <c r="BD1392" s="46"/>
      <c r="BE1392" s="46"/>
    </row>
    <row r="1393" spans="13:57" x14ac:dyDescent="0.25">
      <c r="M1393" s="46"/>
      <c r="N1393" s="46"/>
      <c r="AU1393" s="46"/>
      <c r="AV1393" s="46"/>
      <c r="AW1393" s="46"/>
      <c r="AX1393" s="46"/>
      <c r="AY1393" s="46"/>
      <c r="BD1393" s="46"/>
      <c r="BE1393" s="46"/>
    </row>
    <row r="1394" spans="13:57" x14ac:dyDescent="0.25">
      <c r="M1394" s="46"/>
      <c r="N1394" s="46"/>
      <c r="AU1394" s="46"/>
      <c r="AV1394" s="46"/>
      <c r="AW1394" s="46"/>
      <c r="AX1394" s="46"/>
      <c r="AY1394" s="46"/>
      <c r="BD1394" s="46"/>
      <c r="BE1394" s="46"/>
    </row>
    <row r="1395" spans="13:57" x14ac:dyDescent="0.25">
      <c r="M1395" s="46"/>
      <c r="N1395" s="46"/>
      <c r="AU1395" s="46"/>
      <c r="AV1395" s="46"/>
      <c r="AW1395" s="46"/>
      <c r="AX1395" s="46"/>
      <c r="AY1395" s="46"/>
      <c r="BD1395" s="46"/>
      <c r="BE1395" s="46"/>
    </row>
    <row r="1396" spans="13:57" x14ac:dyDescent="0.25">
      <c r="M1396" s="46"/>
      <c r="N1396" s="46"/>
      <c r="AU1396" s="46"/>
      <c r="AV1396" s="46"/>
      <c r="AW1396" s="46"/>
      <c r="AX1396" s="46"/>
      <c r="AY1396" s="46"/>
      <c r="BD1396" s="46"/>
      <c r="BE1396" s="46"/>
    </row>
    <row r="1397" spans="13:57" x14ac:dyDescent="0.25">
      <c r="M1397" s="46"/>
      <c r="N1397" s="46"/>
      <c r="AU1397" s="46"/>
      <c r="AV1397" s="46"/>
      <c r="AW1397" s="46"/>
      <c r="AX1397" s="46"/>
      <c r="AY1397" s="46"/>
      <c r="BD1397" s="46"/>
      <c r="BE1397" s="46"/>
    </row>
    <row r="1398" spans="13:57" x14ac:dyDescent="0.25">
      <c r="M1398" s="46"/>
      <c r="N1398" s="46"/>
      <c r="AU1398" s="46"/>
      <c r="AV1398" s="46"/>
      <c r="AW1398" s="46"/>
      <c r="AX1398" s="46"/>
      <c r="AY1398" s="46"/>
      <c r="BD1398" s="46"/>
      <c r="BE1398" s="46"/>
    </row>
    <row r="1399" spans="13:57" x14ac:dyDescent="0.25">
      <c r="M1399" s="46"/>
      <c r="N1399" s="46"/>
      <c r="AU1399" s="46"/>
      <c r="AV1399" s="46"/>
      <c r="AW1399" s="46"/>
      <c r="AX1399" s="46"/>
      <c r="AY1399" s="46"/>
      <c r="BD1399" s="46"/>
      <c r="BE1399" s="46"/>
    </row>
    <row r="1400" spans="13:57" x14ac:dyDescent="0.25">
      <c r="M1400" s="46"/>
      <c r="N1400" s="46"/>
      <c r="AU1400" s="46"/>
      <c r="AV1400" s="46"/>
      <c r="AW1400" s="46"/>
      <c r="AX1400" s="46"/>
      <c r="AY1400" s="46"/>
      <c r="BD1400" s="46"/>
      <c r="BE1400" s="46"/>
    </row>
    <row r="1401" spans="13:57" x14ac:dyDescent="0.25">
      <c r="M1401" s="46"/>
      <c r="N1401" s="46"/>
      <c r="AU1401" s="46"/>
      <c r="AV1401" s="46"/>
      <c r="AW1401" s="46"/>
      <c r="AX1401" s="46"/>
      <c r="AY1401" s="46"/>
      <c r="BD1401" s="46"/>
      <c r="BE1401" s="46"/>
    </row>
    <row r="1402" spans="13:57" x14ac:dyDescent="0.25">
      <c r="M1402" s="46"/>
      <c r="N1402" s="46"/>
      <c r="AU1402" s="46"/>
      <c r="AV1402" s="46"/>
      <c r="AW1402" s="46"/>
      <c r="AX1402" s="46"/>
      <c r="AY1402" s="46"/>
      <c r="BD1402" s="46"/>
      <c r="BE1402" s="46"/>
    </row>
    <row r="1403" spans="13:57" x14ac:dyDescent="0.25">
      <c r="M1403" s="46"/>
      <c r="N1403" s="46"/>
      <c r="AU1403" s="46"/>
      <c r="AV1403" s="46"/>
      <c r="AW1403" s="46"/>
      <c r="AX1403" s="46"/>
      <c r="AY1403" s="46"/>
      <c r="BD1403" s="46"/>
      <c r="BE1403" s="46"/>
    </row>
    <row r="1404" spans="13:57" x14ac:dyDescent="0.25">
      <c r="M1404" s="46"/>
      <c r="N1404" s="46"/>
      <c r="AU1404" s="46"/>
      <c r="AV1404" s="46"/>
      <c r="AW1404" s="46"/>
      <c r="AX1404" s="46"/>
      <c r="AY1404" s="46"/>
      <c r="BD1404" s="46"/>
      <c r="BE1404" s="46"/>
    </row>
    <row r="1405" spans="13:57" x14ac:dyDescent="0.25">
      <c r="M1405" s="46"/>
      <c r="N1405" s="46"/>
      <c r="AU1405" s="46"/>
      <c r="AV1405" s="46"/>
      <c r="AW1405" s="46"/>
      <c r="AX1405" s="46"/>
      <c r="AY1405" s="46"/>
      <c r="BD1405" s="46"/>
      <c r="BE1405" s="46"/>
    </row>
    <row r="1406" spans="13:57" x14ac:dyDescent="0.25">
      <c r="M1406" s="46"/>
      <c r="N1406" s="46"/>
      <c r="AU1406" s="46"/>
      <c r="AV1406" s="46"/>
      <c r="AW1406" s="46"/>
      <c r="AX1406" s="46"/>
      <c r="AY1406" s="46"/>
      <c r="BD1406" s="46"/>
      <c r="BE1406" s="46"/>
    </row>
    <row r="1407" spans="13:57" x14ac:dyDescent="0.25">
      <c r="M1407" s="46"/>
      <c r="N1407" s="46"/>
      <c r="AU1407" s="46"/>
      <c r="AV1407" s="46"/>
      <c r="AW1407" s="46"/>
      <c r="AX1407" s="46"/>
      <c r="AY1407" s="46"/>
      <c r="BD1407" s="46"/>
      <c r="BE1407" s="46"/>
    </row>
    <row r="1408" spans="13:57" x14ac:dyDescent="0.25">
      <c r="M1408" s="46"/>
      <c r="N1408" s="46"/>
      <c r="AU1408" s="46"/>
      <c r="AV1408" s="46"/>
      <c r="AW1408" s="46"/>
      <c r="AX1408" s="46"/>
      <c r="AY1408" s="46"/>
      <c r="BD1408" s="46"/>
      <c r="BE1408" s="46"/>
    </row>
    <row r="1409" spans="13:57" x14ac:dyDescent="0.25">
      <c r="M1409" s="46"/>
      <c r="N1409" s="46"/>
      <c r="AU1409" s="46"/>
      <c r="AV1409" s="46"/>
      <c r="AW1409" s="46"/>
      <c r="AX1409" s="46"/>
      <c r="AY1409" s="46"/>
      <c r="BD1409" s="46"/>
      <c r="BE1409" s="46"/>
    </row>
    <row r="1410" spans="13:57" x14ac:dyDescent="0.25">
      <c r="M1410" s="46"/>
      <c r="N1410" s="46"/>
      <c r="AU1410" s="46"/>
      <c r="AV1410" s="46"/>
      <c r="AW1410" s="46"/>
      <c r="AX1410" s="46"/>
      <c r="AY1410" s="46"/>
      <c r="BD1410" s="46"/>
      <c r="BE1410" s="46"/>
    </row>
    <row r="1411" spans="13:57" x14ac:dyDescent="0.25">
      <c r="M1411" s="46"/>
      <c r="N1411" s="46"/>
      <c r="AU1411" s="46"/>
      <c r="AV1411" s="46"/>
      <c r="AW1411" s="46"/>
      <c r="AX1411" s="46"/>
      <c r="AY1411" s="46"/>
      <c r="BD1411" s="46"/>
      <c r="BE1411" s="46"/>
    </row>
    <row r="1412" spans="13:57" x14ac:dyDescent="0.25">
      <c r="M1412" s="46"/>
      <c r="N1412" s="46"/>
      <c r="AU1412" s="46"/>
      <c r="AV1412" s="46"/>
      <c r="AW1412" s="46"/>
      <c r="AX1412" s="46"/>
      <c r="AY1412" s="46"/>
      <c r="BD1412" s="46"/>
      <c r="BE1412" s="46"/>
    </row>
    <row r="1413" spans="13:57" x14ac:dyDescent="0.25">
      <c r="M1413" s="46"/>
      <c r="N1413" s="46"/>
      <c r="AU1413" s="46"/>
      <c r="AV1413" s="46"/>
      <c r="AW1413" s="46"/>
      <c r="AX1413" s="46"/>
      <c r="AY1413" s="46"/>
      <c r="BD1413" s="46"/>
      <c r="BE1413" s="46"/>
    </row>
    <row r="1414" spans="13:57" x14ac:dyDescent="0.25">
      <c r="M1414" s="46"/>
      <c r="N1414" s="46"/>
      <c r="AU1414" s="46"/>
      <c r="AV1414" s="46"/>
      <c r="AW1414" s="46"/>
      <c r="AX1414" s="46"/>
      <c r="AY1414" s="46"/>
      <c r="BD1414" s="46"/>
      <c r="BE1414" s="46"/>
    </row>
    <row r="1415" spans="13:57" x14ac:dyDescent="0.25">
      <c r="M1415" s="46"/>
      <c r="N1415" s="46"/>
      <c r="AU1415" s="46"/>
      <c r="AV1415" s="46"/>
      <c r="AW1415" s="46"/>
      <c r="AX1415" s="46"/>
      <c r="AY1415" s="46"/>
      <c r="BD1415" s="46"/>
      <c r="BE1415" s="46"/>
    </row>
    <row r="1416" spans="13:57" x14ac:dyDescent="0.25">
      <c r="M1416" s="46"/>
      <c r="N1416" s="46"/>
      <c r="AU1416" s="46"/>
      <c r="AV1416" s="46"/>
      <c r="AW1416" s="46"/>
      <c r="AX1416" s="46"/>
      <c r="AY1416" s="46"/>
      <c r="BD1416" s="46"/>
      <c r="BE1416" s="46"/>
    </row>
    <row r="1417" spans="13:57" x14ac:dyDescent="0.25">
      <c r="M1417" s="46"/>
      <c r="N1417" s="46"/>
      <c r="AU1417" s="46"/>
      <c r="AV1417" s="46"/>
      <c r="AW1417" s="46"/>
      <c r="AX1417" s="46"/>
      <c r="AY1417" s="46"/>
      <c r="BD1417" s="46"/>
      <c r="BE1417" s="46"/>
    </row>
    <row r="1418" spans="13:57" x14ac:dyDescent="0.25">
      <c r="M1418" s="46"/>
      <c r="N1418" s="46"/>
      <c r="AU1418" s="46"/>
      <c r="AV1418" s="46"/>
      <c r="AW1418" s="46"/>
      <c r="AX1418" s="46"/>
      <c r="AY1418" s="46"/>
      <c r="BD1418" s="46"/>
      <c r="BE1418" s="46"/>
    </row>
    <row r="1419" spans="13:57" x14ac:dyDescent="0.25">
      <c r="M1419" s="46"/>
      <c r="N1419" s="46"/>
      <c r="AU1419" s="46"/>
      <c r="AV1419" s="46"/>
      <c r="AW1419" s="46"/>
      <c r="AX1419" s="46"/>
      <c r="AY1419" s="46"/>
      <c r="BD1419" s="46"/>
      <c r="BE1419" s="46"/>
    </row>
    <row r="1420" spans="13:57" x14ac:dyDescent="0.25">
      <c r="M1420" s="46"/>
      <c r="N1420" s="46"/>
      <c r="AU1420" s="46"/>
      <c r="AV1420" s="46"/>
      <c r="AW1420" s="46"/>
      <c r="AX1420" s="46"/>
      <c r="AY1420" s="46"/>
      <c r="BD1420" s="46"/>
      <c r="BE1420" s="46"/>
    </row>
    <row r="1421" spans="13:57" x14ac:dyDescent="0.25">
      <c r="M1421" s="46"/>
      <c r="N1421" s="46"/>
      <c r="AU1421" s="46"/>
      <c r="AV1421" s="46"/>
      <c r="AW1421" s="46"/>
      <c r="AX1421" s="46"/>
      <c r="AY1421" s="46"/>
      <c r="BD1421" s="46"/>
      <c r="BE1421" s="46"/>
    </row>
    <row r="1422" spans="13:57" x14ac:dyDescent="0.25">
      <c r="M1422" s="46"/>
      <c r="N1422" s="46"/>
      <c r="AU1422" s="46"/>
      <c r="AV1422" s="46"/>
      <c r="AW1422" s="46"/>
      <c r="AX1422" s="46"/>
      <c r="AY1422" s="46"/>
      <c r="BD1422" s="46"/>
      <c r="BE1422" s="46"/>
    </row>
    <row r="1423" spans="13:57" x14ac:dyDescent="0.25">
      <c r="M1423" s="46"/>
      <c r="N1423" s="46"/>
      <c r="AU1423" s="46"/>
      <c r="AV1423" s="46"/>
      <c r="AW1423" s="46"/>
      <c r="AX1423" s="46"/>
      <c r="AY1423" s="46"/>
      <c r="BD1423" s="46"/>
      <c r="BE1423" s="46"/>
    </row>
    <row r="1424" spans="13:57" x14ac:dyDescent="0.25">
      <c r="M1424" s="46"/>
      <c r="N1424" s="46"/>
      <c r="AU1424" s="46"/>
      <c r="AV1424" s="46"/>
      <c r="AW1424" s="46"/>
      <c r="AX1424" s="46"/>
      <c r="AY1424" s="46"/>
      <c r="BD1424" s="46"/>
      <c r="BE1424" s="46"/>
    </row>
    <row r="1425" spans="13:57" x14ac:dyDescent="0.25">
      <c r="M1425" s="46"/>
      <c r="N1425" s="46"/>
      <c r="AU1425" s="46"/>
      <c r="AV1425" s="46"/>
      <c r="AW1425" s="46"/>
      <c r="AX1425" s="46"/>
      <c r="AY1425" s="46"/>
      <c r="BD1425" s="46"/>
      <c r="BE1425" s="46"/>
    </row>
    <row r="1426" spans="13:57" x14ac:dyDescent="0.25">
      <c r="M1426" s="46"/>
      <c r="N1426" s="46"/>
      <c r="AU1426" s="46"/>
      <c r="AV1426" s="46"/>
      <c r="AW1426" s="46"/>
      <c r="AX1426" s="46"/>
      <c r="AY1426" s="46"/>
      <c r="BD1426" s="46"/>
      <c r="BE1426" s="46"/>
    </row>
    <row r="1427" spans="13:57" x14ac:dyDescent="0.25">
      <c r="M1427" s="46"/>
      <c r="N1427" s="46"/>
      <c r="AU1427" s="46"/>
      <c r="AV1427" s="46"/>
      <c r="AW1427" s="46"/>
      <c r="AX1427" s="46"/>
      <c r="AY1427" s="46"/>
      <c r="BD1427" s="46"/>
      <c r="BE1427" s="46"/>
    </row>
    <row r="1428" spans="13:57" x14ac:dyDescent="0.25">
      <c r="M1428" s="46"/>
      <c r="N1428" s="46"/>
      <c r="AU1428" s="46"/>
      <c r="AV1428" s="46"/>
      <c r="AW1428" s="46"/>
      <c r="AX1428" s="46"/>
      <c r="AY1428" s="46"/>
      <c r="BD1428" s="46"/>
      <c r="BE1428" s="46"/>
    </row>
    <row r="1429" spans="13:57" x14ac:dyDescent="0.25">
      <c r="M1429" s="46"/>
      <c r="N1429" s="46"/>
      <c r="AU1429" s="46"/>
      <c r="AV1429" s="46"/>
      <c r="AW1429" s="46"/>
      <c r="AX1429" s="46"/>
      <c r="AY1429" s="46"/>
      <c r="BD1429" s="46"/>
      <c r="BE1429" s="46"/>
    </row>
    <row r="1430" spans="13:57" x14ac:dyDescent="0.25">
      <c r="M1430" s="46"/>
      <c r="N1430" s="46"/>
      <c r="AU1430" s="46"/>
      <c r="AV1430" s="46"/>
      <c r="AW1430" s="46"/>
      <c r="AX1430" s="46"/>
      <c r="AY1430" s="46"/>
      <c r="BD1430" s="46"/>
      <c r="BE1430" s="46"/>
    </row>
    <row r="1431" spans="13:57" x14ac:dyDescent="0.25">
      <c r="M1431" s="46"/>
      <c r="N1431" s="46"/>
      <c r="AU1431" s="46"/>
      <c r="AV1431" s="46"/>
      <c r="AW1431" s="46"/>
      <c r="AX1431" s="46"/>
      <c r="AY1431" s="46"/>
      <c r="BD1431" s="46"/>
      <c r="BE1431" s="46"/>
    </row>
    <row r="1432" spans="13:57" x14ac:dyDescent="0.25">
      <c r="M1432" s="46"/>
      <c r="N1432" s="46"/>
      <c r="AU1432" s="46"/>
      <c r="AV1432" s="46"/>
      <c r="AW1432" s="46"/>
      <c r="AX1432" s="46"/>
      <c r="AY1432" s="46"/>
      <c r="BD1432" s="46"/>
      <c r="BE1432" s="46"/>
    </row>
    <row r="1433" spans="13:57" x14ac:dyDescent="0.25">
      <c r="M1433" s="46"/>
      <c r="N1433" s="46"/>
      <c r="AU1433" s="46"/>
      <c r="AV1433" s="46"/>
      <c r="AW1433" s="46"/>
      <c r="AX1433" s="46"/>
      <c r="AY1433" s="46"/>
      <c r="BD1433" s="46"/>
      <c r="BE1433" s="46"/>
    </row>
    <row r="1434" spans="13:57" x14ac:dyDescent="0.25">
      <c r="M1434" s="46"/>
      <c r="N1434" s="46"/>
      <c r="AU1434" s="46"/>
      <c r="AV1434" s="46"/>
      <c r="AW1434" s="46"/>
      <c r="AX1434" s="46"/>
      <c r="AY1434" s="46"/>
      <c r="BD1434" s="46"/>
      <c r="BE1434" s="46"/>
    </row>
    <row r="1435" spans="13:57" x14ac:dyDescent="0.25">
      <c r="M1435" s="46"/>
      <c r="N1435" s="46"/>
      <c r="AU1435" s="46"/>
      <c r="AV1435" s="46"/>
      <c r="AW1435" s="46"/>
      <c r="AX1435" s="46"/>
      <c r="AY1435" s="46"/>
      <c r="BD1435" s="46"/>
      <c r="BE1435" s="46"/>
    </row>
    <row r="1436" spans="13:57" x14ac:dyDescent="0.25">
      <c r="M1436" s="46"/>
      <c r="N1436" s="46"/>
      <c r="AU1436" s="46"/>
      <c r="AV1436" s="46"/>
      <c r="AW1436" s="46"/>
      <c r="AX1436" s="46"/>
      <c r="AY1436" s="46"/>
      <c r="BD1436" s="46"/>
      <c r="BE1436" s="46"/>
    </row>
    <row r="1437" spans="13:57" x14ac:dyDescent="0.25">
      <c r="M1437" s="46"/>
      <c r="N1437" s="46"/>
      <c r="AU1437" s="46"/>
      <c r="AV1437" s="46"/>
      <c r="AW1437" s="46"/>
      <c r="AX1437" s="46"/>
      <c r="AY1437" s="46"/>
      <c r="BD1437" s="46"/>
      <c r="BE1437" s="46"/>
    </row>
    <row r="1438" spans="13:57" x14ac:dyDescent="0.25">
      <c r="M1438" s="46"/>
      <c r="N1438" s="46"/>
      <c r="AU1438" s="46"/>
      <c r="AV1438" s="46"/>
      <c r="AW1438" s="46"/>
      <c r="AX1438" s="46"/>
      <c r="AY1438" s="46"/>
      <c r="BD1438" s="46"/>
      <c r="BE1438" s="46"/>
    </row>
    <row r="1439" spans="13:57" x14ac:dyDescent="0.25">
      <c r="M1439" s="46"/>
      <c r="N1439" s="46"/>
      <c r="AU1439" s="46"/>
      <c r="AV1439" s="46"/>
      <c r="AW1439" s="46"/>
      <c r="AX1439" s="46"/>
      <c r="AY1439" s="46"/>
      <c r="BD1439" s="46"/>
      <c r="BE1439" s="46"/>
    </row>
    <row r="1440" spans="13:57" x14ac:dyDescent="0.25">
      <c r="M1440" s="46"/>
      <c r="N1440" s="46"/>
      <c r="AU1440" s="46"/>
      <c r="AV1440" s="46"/>
      <c r="AW1440" s="46"/>
      <c r="AX1440" s="46"/>
      <c r="AY1440" s="46"/>
      <c r="BD1440" s="46"/>
      <c r="BE1440" s="46"/>
    </row>
    <row r="1441" spans="13:57" x14ac:dyDescent="0.25">
      <c r="M1441" s="46"/>
      <c r="N1441" s="46"/>
      <c r="AU1441" s="46"/>
      <c r="AV1441" s="46"/>
      <c r="AW1441" s="46"/>
      <c r="AX1441" s="46"/>
      <c r="AY1441" s="46"/>
      <c r="BD1441" s="46"/>
      <c r="BE1441" s="46"/>
    </row>
    <row r="1442" spans="13:57" x14ac:dyDescent="0.25">
      <c r="M1442" s="46"/>
      <c r="N1442" s="46"/>
      <c r="AU1442" s="46"/>
      <c r="AV1442" s="46"/>
      <c r="AW1442" s="46"/>
      <c r="AX1442" s="46"/>
      <c r="AY1442" s="46"/>
      <c r="BD1442" s="46"/>
      <c r="BE1442" s="46"/>
    </row>
    <row r="1443" spans="13:57" x14ac:dyDescent="0.25">
      <c r="M1443" s="46"/>
      <c r="N1443" s="46"/>
      <c r="AU1443" s="46"/>
      <c r="AV1443" s="46"/>
      <c r="AW1443" s="46"/>
      <c r="AX1443" s="46"/>
      <c r="AY1443" s="46"/>
      <c r="BD1443" s="46"/>
      <c r="BE1443" s="46"/>
    </row>
    <row r="1444" spans="13:57" x14ac:dyDescent="0.25">
      <c r="M1444" s="46"/>
      <c r="N1444" s="46"/>
      <c r="AU1444" s="46"/>
      <c r="AV1444" s="46"/>
      <c r="AW1444" s="46"/>
      <c r="AX1444" s="46"/>
      <c r="AY1444" s="46"/>
      <c r="BD1444" s="46"/>
      <c r="BE1444" s="46"/>
    </row>
    <row r="1445" spans="13:57" x14ac:dyDescent="0.25">
      <c r="M1445" s="46"/>
      <c r="N1445" s="46"/>
      <c r="AU1445" s="46"/>
      <c r="AV1445" s="46"/>
      <c r="AW1445" s="46"/>
      <c r="AX1445" s="46"/>
      <c r="AY1445" s="46"/>
      <c r="BD1445" s="46"/>
      <c r="BE1445" s="46"/>
    </row>
    <row r="1446" spans="13:57" x14ac:dyDescent="0.25">
      <c r="M1446" s="46"/>
      <c r="N1446" s="46"/>
      <c r="AU1446" s="46"/>
      <c r="AV1446" s="46"/>
      <c r="AW1446" s="46"/>
      <c r="AX1446" s="46"/>
      <c r="AY1446" s="46"/>
      <c r="BD1446" s="46"/>
      <c r="BE1446" s="46"/>
    </row>
    <row r="1447" spans="13:57" x14ac:dyDescent="0.25">
      <c r="M1447" s="46"/>
      <c r="N1447" s="46"/>
      <c r="AU1447" s="46"/>
      <c r="AV1447" s="46"/>
      <c r="AW1447" s="46"/>
      <c r="AX1447" s="46"/>
      <c r="AY1447" s="46"/>
      <c r="BD1447" s="46"/>
      <c r="BE1447" s="46"/>
    </row>
    <row r="1448" spans="13:57" x14ac:dyDescent="0.25">
      <c r="M1448" s="46"/>
      <c r="N1448" s="46"/>
      <c r="AU1448" s="46"/>
      <c r="AV1448" s="46"/>
      <c r="AW1448" s="46"/>
      <c r="AX1448" s="46"/>
      <c r="AY1448" s="46"/>
      <c r="BD1448" s="46"/>
      <c r="BE1448" s="46"/>
    </row>
    <row r="1449" spans="13:57" x14ac:dyDescent="0.25">
      <c r="M1449" s="46"/>
      <c r="N1449" s="46"/>
      <c r="AU1449" s="46"/>
      <c r="AV1449" s="46"/>
      <c r="AW1449" s="46"/>
      <c r="AX1449" s="46"/>
      <c r="AY1449" s="46"/>
      <c r="BD1449" s="46"/>
      <c r="BE1449" s="46"/>
    </row>
    <row r="1450" spans="13:57" x14ac:dyDescent="0.25">
      <c r="M1450" s="46"/>
      <c r="N1450" s="46"/>
      <c r="AU1450" s="46"/>
      <c r="AV1450" s="46"/>
      <c r="AW1450" s="46"/>
      <c r="AX1450" s="46"/>
      <c r="AY1450" s="46"/>
      <c r="BD1450" s="46"/>
      <c r="BE1450" s="46"/>
    </row>
    <row r="1451" spans="13:57" x14ac:dyDescent="0.25">
      <c r="M1451" s="46"/>
      <c r="N1451" s="46"/>
      <c r="AU1451" s="46"/>
      <c r="AV1451" s="46"/>
      <c r="AW1451" s="46"/>
      <c r="AX1451" s="46"/>
      <c r="AY1451" s="46"/>
      <c r="BD1451" s="46"/>
      <c r="BE1451" s="46"/>
    </row>
    <row r="1452" spans="13:57" x14ac:dyDescent="0.25">
      <c r="M1452" s="46"/>
      <c r="N1452" s="46"/>
      <c r="AU1452" s="46"/>
      <c r="AV1452" s="46"/>
      <c r="AW1452" s="46"/>
      <c r="AX1452" s="46"/>
      <c r="AY1452" s="46"/>
      <c r="BD1452" s="46"/>
      <c r="BE1452" s="46"/>
    </row>
    <row r="1453" spans="13:57" x14ac:dyDescent="0.25">
      <c r="M1453" s="46"/>
      <c r="N1453" s="46"/>
      <c r="AU1453" s="46"/>
      <c r="AV1453" s="46"/>
      <c r="AW1453" s="46"/>
      <c r="AX1453" s="46"/>
      <c r="AY1453" s="46"/>
      <c r="BD1453" s="46"/>
      <c r="BE1453" s="46"/>
    </row>
    <row r="1454" spans="13:57" x14ac:dyDescent="0.25">
      <c r="M1454" s="46"/>
      <c r="N1454" s="46"/>
      <c r="AU1454" s="46"/>
      <c r="AV1454" s="46"/>
      <c r="AW1454" s="46"/>
      <c r="AX1454" s="46"/>
      <c r="AY1454" s="46"/>
      <c r="BD1454" s="46"/>
      <c r="BE1454" s="46"/>
    </row>
    <row r="1455" spans="13:57" x14ac:dyDescent="0.25">
      <c r="M1455" s="46"/>
      <c r="N1455" s="46"/>
      <c r="AU1455" s="46"/>
      <c r="AV1455" s="46"/>
      <c r="AW1455" s="46"/>
      <c r="AX1455" s="46"/>
      <c r="AY1455" s="46"/>
      <c r="BD1455" s="46"/>
      <c r="BE1455" s="46"/>
    </row>
    <row r="1456" spans="13:57" x14ac:dyDescent="0.25">
      <c r="M1456" s="46"/>
      <c r="N1456" s="46"/>
      <c r="AU1456" s="46"/>
      <c r="AV1456" s="46"/>
      <c r="AW1456" s="46"/>
      <c r="AX1456" s="46"/>
      <c r="AY1456" s="46"/>
      <c r="BD1456" s="46"/>
      <c r="BE1456" s="46"/>
    </row>
    <row r="1457" spans="13:57" x14ac:dyDescent="0.25">
      <c r="M1457" s="46"/>
      <c r="N1457" s="46"/>
      <c r="AU1457" s="46"/>
      <c r="AV1457" s="46"/>
      <c r="AW1457" s="46"/>
      <c r="AX1457" s="46"/>
      <c r="AY1457" s="46"/>
      <c r="BD1457" s="46"/>
      <c r="BE1457" s="46"/>
    </row>
    <row r="1458" spans="13:57" x14ac:dyDescent="0.25">
      <c r="M1458" s="46"/>
      <c r="N1458" s="46"/>
      <c r="AU1458" s="46"/>
      <c r="AV1458" s="46"/>
      <c r="AW1458" s="46"/>
      <c r="AX1458" s="46"/>
      <c r="AY1458" s="46"/>
      <c r="BD1458" s="46"/>
      <c r="BE1458" s="46"/>
    </row>
    <row r="1459" spans="13:57" x14ac:dyDescent="0.25">
      <c r="M1459" s="46"/>
      <c r="N1459" s="46"/>
      <c r="AU1459" s="46"/>
      <c r="AV1459" s="46"/>
      <c r="AW1459" s="46"/>
      <c r="AX1459" s="46"/>
      <c r="AY1459" s="46"/>
      <c r="BD1459" s="46"/>
      <c r="BE1459" s="46"/>
    </row>
    <row r="1460" spans="13:57" x14ac:dyDescent="0.25">
      <c r="M1460" s="46"/>
      <c r="N1460" s="46"/>
      <c r="AU1460" s="46"/>
      <c r="AV1460" s="46"/>
      <c r="AW1460" s="46"/>
      <c r="AX1460" s="46"/>
      <c r="AY1460" s="46"/>
      <c r="BD1460" s="46"/>
      <c r="BE1460" s="46"/>
    </row>
    <row r="1461" spans="13:57" x14ac:dyDescent="0.25">
      <c r="M1461" s="46"/>
      <c r="N1461" s="46"/>
      <c r="AU1461" s="46"/>
      <c r="AV1461" s="46"/>
      <c r="AW1461" s="46"/>
      <c r="AX1461" s="46"/>
      <c r="AY1461" s="46"/>
      <c r="BD1461" s="46"/>
      <c r="BE1461" s="46"/>
    </row>
    <row r="1462" spans="13:57" x14ac:dyDescent="0.25">
      <c r="M1462" s="46"/>
      <c r="N1462" s="46"/>
      <c r="AU1462" s="46"/>
      <c r="AV1462" s="46"/>
      <c r="AW1462" s="46"/>
      <c r="AX1462" s="46"/>
      <c r="AY1462" s="46"/>
      <c r="BD1462" s="46"/>
      <c r="BE1462" s="46"/>
    </row>
    <row r="1463" spans="13:57" x14ac:dyDescent="0.25">
      <c r="M1463" s="46"/>
      <c r="N1463" s="46"/>
      <c r="AU1463" s="46"/>
      <c r="AV1463" s="46"/>
      <c r="AW1463" s="46"/>
      <c r="AX1463" s="46"/>
      <c r="AY1463" s="46"/>
      <c r="BD1463" s="46"/>
      <c r="BE1463" s="46"/>
    </row>
    <row r="1464" spans="13:57" x14ac:dyDescent="0.25">
      <c r="M1464" s="46"/>
      <c r="N1464" s="46"/>
      <c r="AU1464" s="46"/>
      <c r="AV1464" s="46"/>
      <c r="AW1464" s="46"/>
      <c r="AX1464" s="46"/>
      <c r="AY1464" s="46"/>
      <c r="BD1464" s="46"/>
      <c r="BE1464" s="46"/>
    </row>
    <row r="1465" spans="13:57" x14ac:dyDescent="0.25">
      <c r="M1465" s="46"/>
      <c r="N1465" s="46"/>
      <c r="AU1465" s="46"/>
      <c r="AV1465" s="46"/>
      <c r="AW1465" s="46"/>
      <c r="AX1465" s="46"/>
      <c r="AY1465" s="46"/>
      <c r="BD1465" s="46"/>
      <c r="BE1465" s="46"/>
    </row>
    <row r="1466" spans="13:57" x14ac:dyDescent="0.25">
      <c r="M1466" s="46"/>
      <c r="N1466" s="46"/>
      <c r="AU1466" s="46"/>
      <c r="AV1466" s="46"/>
      <c r="AW1466" s="46"/>
      <c r="AX1466" s="46"/>
      <c r="AY1466" s="46"/>
      <c r="BD1466" s="46"/>
      <c r="BE1466" s="46"/>
    </row>
    <row r="1467" spans="13:57" x14ac:dyDescent="0.25">
      <c r="M1467" s="46"/>
      <c r="N1467" s="46"/>
      <c r="AU1467" s="46"/>
      <c r="AV1467" s="46"/>
      <c r="AW1467" s="46"/>
      <c r="AX1467" s="46"/>
      <c r="AY1467" s="46"/>
      <c r="BD1467" s="46"/>
      <c r="BE1467" s="46"/>
    </row>
    <row r="1468" spans="13:57" x14ac:dyDescent="0.25">
      <c r="M1468" s="46"/>
      <c r="N1468" s="46"/>
      <c r="AU1468" s="46"/>
      <c r="AV1468" s="46"/>
      <c r="AW1468" s="46"/>
      <c r="AX1468" s="46"/>
      <c r="AY1468" s="46"/>
      <c r="BD1468" s="46"/>
      <c r="BE1468" s="46"/>
    </row>
    <row r="1469" spans="13:57" x14ac:dyDescent="0.25">
      <c r="M1469" s="46"/>
      <c r="N1469" s="46"/>
      <c r="AU1469" s="46"/>
      <c r="AV1469" s="46"/>
      <c r="AW1469" s="46"/>
      <c r="AX1469" s="46"/>
      <c r="AY1469" s="46"/>
      <c r="BD1469" s="46"/>
      <c r="BE1469" s="46"/>
    </row>
    <row r="1470" spans="13:57" x14ac:dyDescent="0.25">
      <c r="M1470" s="46"/>
      <c r="N1470" s="46"/>
      <c r="AU1470" s="46"/>
      <c r="AV1470" s="46"/>
      <c r="AW1470" s="46"/>
      <c r="AX1470" s="46"/>
      <c r="AY1470" s="46"/>
      <c r="BD1470" s="46"/>
      <c r="BE1470" s="46"/>
    </row>
    <row r="1471" spans="13:57" x14ac:dyDescent="0.25">
      <c r="M1471" s="46"/>
      <c r="N1471" s="46"/>
      <c r="AU1471" s="46"/>
      <c r="AV1471" s="46"/>
      <c r="AW1471" s="46"/>
      <c r="AX1471" s="46"/>
      <c r="AY1471" s="46"/>
      <c r="BD1471" s="46"/>
      <c r="BE1471" s="46"/>
    </row>
    <row r="1472" spans="13:57" x14ac:dyDescent="0.25">
      <c r="M1472" s="46"/>
      <c r="N1472" s="46"/>
      <c r="AU1472" s="46"/>
      <c r="AV1472" s="46"/>
      <c r="AW1472" s="46"/>
      <c r="AX1472" s="46"/>
      <c r="AY1472" s="46"/>
      <c r="BD1472" s="46"/>
      <c r="BE1472" s="46"/>
    </row>
    <row r="1473" spans="13:57" x14ac:dyDescent="0.25">
      <c r="M1473" s="46"/>
      <c r="N1473" s="46"/>
      <c r="AU1473" s="46"/>
      <c r="AV1473" s="46"/>
      <c r="AW1473" s="46"/>
      <c r="AX1473" s="46"/>
      <c r="AY1473" s="46"/>
      <c r="BD1473" s="46"/>
      <c r="BE1473" s="46"/>
    </row>
    <row r="1474" spans="13:57" x14ac:dyDescent="0.25">
      <c r="M1474" s="46"/>
      <c r="N1474" s="46"/>
      <c r="AU1474" s="46"/>
      <c r="AV1474" s="46"/>
      <c r="AW1474" s="46"/>
      <c r="AX1474" s="46"/>
      <c r="AY1474" s="46"/>
      <c r="BD1474" s="46"/>
      <c r="BE1474" s="46"/>
    </row>
    <row r="1475" spans="13:57" x14ac:dyDescent="0.25">
      <c r="M1475" s="46"/>
      <c r="N1475" s="46"/>
      <c r="AU1475" s="46"/>
      <c r="AV1475" s="46"/>
      <c r="AW1475" s="46"/>
      <c r="AX1475" s="46"/>
      <c r="AY1475" s="46"/>
      <c r="BD1475" s="46"/>
      <c r="BE1475" s="46"/>
    </row>
    <row r="1476" spans="13:57" x14ac:dyDescent="0.25">
      <c r="M1476" s="46"/>
      <c r="N1476" s="46"/>
      <c r="AU1476" s="46"/>
      <c r="AV1476" s="46"/>
      <c r="AW1476" s="46"/>
      <c r="AX1476" s="46"/>
      <c r="AY1476" s="46"/>
      <c r="BD1476" s="46"/>
      <c r="BE1476" s="46"/>
    </row>
    <row r="1477" spans="13:57" x14ac:dyDescent="0.25">
      <c r="M1477" s="46"/>
      <c r="N1477" s="46"/>
      <c r="AU1477" s="46"/>
      <c r="AV1477" s="46"/>
      <c r="AW1477" s="46"/>
      <c r="AX1477" s="46"/>
      <c r="AY1477" s="46"/>
      <c r="BD1477" s="46"/>
      <c r="BE1477" s="46"/>
    </row>
    <row r="1478" spans="13:57" x14ac:dyDescent="0.25">
      <c r="M1478" s="46"/>
      <c r="N1478" s="46"/>
      <c r="AU1478" s="46"/>
      <c r="AV1478" s="46"/>
      <c r="AW1478" s="46"/>
      <c r="AX1478" s="46"/>
      <c r="AY1478" s="46"/>
      <c r="BD1478" s="46"/>
      <c r="BE1478" s="46"/>
    </row>
    <row r="1479" spans="13:57" x14ac:dyDescent="0.25">
      <c r="M1479" s="46"/>
      <c r="N1479" s="46"/>
      <c r="AU1479" s="46"/>
      <c r="AV1479" s="46"/>
      <c r="AW1479" s="46"/>
      <c r="AX1479" s="46"/>
      <c r="AY1479" s="46"/>
      <c r="BD1479" s="46"/>
      <c r="BE1479" s="46"/>
    </row>
    <row r="1480" spans="13:57" x14ac:dyDescent="0.25">
      <c r="M1480" s="46"/>
      <c r="N1480" s="46"/>
      <c r="AU1480" s="46"/>
      <c r="AV1480" s="46"/>
      <c r="AW1480" s="46"/>
      <c r="AX1480" s="46"/>
      <c r="AY1480" s="46"/>
      <c r="BD1480" s="46"/>
      <c r="BE1480" s="46"/>
    </row>
    <row r="1481" spans="13:57" x14ac:dyDescent="0.25">
      <c r="M1481" s="46"/>
      <c r="N1481" s="46"/>
      <c r="AU1481" s="46"/>
      <c r="AV1481" s="46"/>
      <c r="AW1481" s="46"/>
      <c r="AX1481" s="46"/>
      <c r="AY1481" s="46"/>
      <c r="BD1481" s="46"/>
      <c r="BE1481" s="46"/>
    </row>
    <row r="1482" spans="13:57" x14ac:dyDescent="0.25">
      <c r="M1482" s="46"/>
      <c r="N1482" s="46"/>
      <c r="AU1482" s="46"/>
      <c r="AV1482" s="46"/>
      <c r="AW1482" s="46"/>
      <c r="AX1482" s="46"/>
      <c r="AY1482" s="46"/>
      <c r="BD1482" s="46"/>
      <c r="BE1482" s="46"/>
    </row>
    <row r="1483" spans="13:57" x14ac:dyDescent="0.25">
      <c r="M1483" s="46"/>
      <c r="N1483" s="46"/>
      <c r="AU1483" s="46"/>
      <c r="AV1483" s="46"/>
      <c r="AW1483" s="46"/>
      <c r="AX1483" s="46"/>
      <c r="AY1483" s="46"/>
      <c r="BD1483" s="46"/>
      <c r="BE1483" s="46"/>
    </row>
    <row r="1484" spans="13:57" x14ac:dyDescent="0.25">
      <c r="M1484" s="46"/>
      <c r="N1484" s="46"/>
      <c r="AU1484" s="46"/>
      <c r="AV1484" s="46"/>
      <c r="AW1484" s="46"/>
      <c r="AX1484" s="46"/>
      <c r="AY1484" s="46"/>
      <c r="BD1484" s="46"/>
      <c r="BE1484" s="46"/>
    </row>
    <row r="1485" spans="13:57" x14ac:dyDescent="0.25">
      <c r="M1485" s="46"/>
      <c r="N1485" s="46"/>
      <c r="AU1485" s="46"/>
      <c r="AV1485" s="46"/>
      <c r="AW1485" s="46"/>
      <c r="AX1485" s="46"/>
      <c r="AY1485" s="46"/>
      <c r="BD1485" s="46"/>
      <c r="BE1485" s="46"/>
    </row>
    <row r="1486" spans="13:57" x14ac:dyDescent="0.25">
      <c r="M1486" s="46"/>
      <c r="N1486" s="46"/>
      <c r="AU1486" s="46"/>
      <c r="AV1486" s="46"/>
      <c r="AW1486" s="46"/>
      <c r="AX1486" s="46"/>
      <c r="AY1486" s="46"/>
      <c r="BD1486" s="46"/>
      <c r="BE1486" s="46"/>
    </row>
    <row r="1487" spans="13:57" x14ac:dyDescent="0.25">
      <c r="M1487" s="46"/>
      <c r="N1487" s="46"/>
      <c r="AU1487" s="46"/>
      <c r="AV1487" s="46"/>
      <c r="AW1487" s="46"/>
      <c r="AX1487" s="46"/>
      <c r="AY1487" s="46"/>
      <c r="BD1487" s="46"/>
      <c r="BE1487" s="46"/>
    </row>
    <row r="1488" spans="13:57" x14ac:dyDescent="0.25">
      <c r="M1488" s="46"/>
      <c r="N1488" s="46"/>
      <c r="AU1488" s="46"/>
      <c r="AV1488" s="46"/>
      <c r="AW1488" s="46"/>
      <c r="AX1488" s="46"/>
      <c r="AY1488" s="46"/>
      <c r="BD1488" s="46"/>
      <c r="BE1488" s="46"/>
    </row>
    <row r="1489" spans="13:57" x14ac:dyDescent="0.25">
      <c r="M1489" s="46"/>
      <c r="N1489" s="46"/>
      <c r="AU1489" s="46"/>
      <c r="AV1489" s="46"/>
      <c r="AW1489" s="46"/>
      <c r="AX1489" s="46"/>
      <c r="AY1489" s="46"/>
      <c r="BD1489" s="46"/>
      <c r="BE1489" s="46"/>
    </row>
    <row r="1490" spans="13:57" x14ac:dyDescent="0.25">
      <c r="M1490" s="46"/>
      <c r="N1490" s="46"/>
      <c r="AU1490" s="46"/>
      <c r="AV1490" s="46"/>
      <c r="AW1490" s="46"/>
      <c r="AX1490" s="46"/>
      <c r="AY1490" s="46"/>
      <c r="BD1490" s="46"/>
      <c r="BE1490" s="46"/>
    </row>
    <row r="1491" spans="13:57" x14ac:dyDescent="0.25">
      <c r="M1491" s="46"/>
      <c r="N1491" s="46"/>
      <c r="AU1491" s="46"/>
      <c r="AV1491" s="46"/>
      <c r="AW1491" s="46"/>
      <c r="AX1491" s="46"/>
      <c r="AY1491" s="46"/>
      <c r="BD1491" s="46"/>
      <c r="BE1491" s="46"/>
    </row>
    <row r="1492" spans="13:57" x14ac:dyDescent="0.25">
      <c r="M1492" s="46"/>
      <c r="N1492" s="46"/>
      <c r="AU1492" s="46"/>
      <c r="AV1492" s="46"/>
      <c r="AW1492" s="46"/>
      <c r="AX1492" s="46"/>
      <c r="AY1492" s="46"/>
      <c r="BD1492" s="46"/>
      <c r="BE1492" s="46"/>
    </row>
    <row r="1493" spans="13:57" x14ac:dyDescent="0.25">
      <c r="M1493" s="46"/>
      <c r="N1493" s="46"/>
      <c r="AU1493" s="46"/>
      <c r="AV1493" s="46"/>
      <c r="AW1493" s="46"/>
      <c r="AX1493" s="46"/>
      <c r="AY1493" s="46"/>
      <c r="BD1493" s="46"/>
      <c r="BE1493" s="46"/>
    </row>
    <row r="1494" spans="13:57" x14ac:dyDescent="0.25">
      <c r="M1494" s="46"/>
      <c r="N1494" s="46"/>
      <c r="AU1494" s="46"/>
      <c r="AV1494" s="46"/>
      <c r="AW1494" s="46"/>
      <c r="AX1494" s="46"/>
      <c r="AY1494" s="46"/>
      <c r="BD1494" s="46"/>
      <c r="BE1494" s="46"/>
    </row>
    <row r="1495" spans="13:57" x14ac:dyDescent="0.25">
      <c r="M1495" s="46"/>
      <c r="N1495" s="46"/>
      <c r="AU1495" s="46"/>
      <c r="AV1495" s="46"/>
      <c r="AW1495" s="46"/>
      <c r="AX1495" s="46"/>
      <c r="AY1495" s="46"/>
      <c r="BD1495" s="46"/>
      <c r="BE1495" s="46"/>
    </row>
    <row r="1496" spans="13:57" x14ac:dyDescent="0.25">
      <c r="M1496" s="46"/>
      <c r="N1496" s="46"/>
      <c r="AU1496" s="46"/>
      <c r="AV1496" s="46"/>
      <c r="AW1496" s="46"/>
      <c r="AX1496" s="46"/>
      <c r="AY1496" s="46"/>
      <c r="BD1496" s="46"/>
      <c r="BE1496" s="46"/>
    </row>
    <row r="1497" spans="13:57" x14ac:dyDescent="0.25">
      <c r="M1497" s="46"/>
      <c r="N1497" s="46"/>
      <c r="AU1497" s="46"/>
      <c r="AV1497" s="46"/>
      <c r="AW1497" s="46"/>
      <c r="AX1497" s="46"/>
      <c r="AY1497" s="46"/>
      <c r="BD1497" s="46"/>
      <c r="BE1497" s="46"/>
    </row>
    <row r="1498" spans="13:57" x14ac:dyDescent="0.25">
      <c r="M1498" s="46"/>
      <c r="N1498" s="46"/>
      <c r="AU1498" s="46"/>
      <c r="AV1498" s="46"/>
      <c r="AW1498" s="46"/>
      <c r="AX1498" s="46"/>
      <c r="AY1498" s="46"/>
      <c r="BD1498" s="46"/>
      <c r="BE1498" s="46"/>
    </row>
    <row r="1499" spans="13:57" x14ac:dyDescent="0.25">
      <c r="M1499" s="46"/>
      <c r="N1499" s="46"/>
      <c r="AU1499" s="46"/>
      <c r="AV1499" s="46"/>
      <c r="AW1499" s="46"/>
      <c r="AX1499" s="46"/>
      <c r="AY1499" s="46"/>
      <c r="BD1499" s="46"/>
      <c r="BE1499" s="46"/>
    </row>
    <row r="1500" spans="13:57" x14ac:dyDescent="0.25">
      <c r="M1500" s="46"/>
      <c r="N1500" s="46"/>
      <c r="AU1500" s="46"/>
      <c r="AV1500" s="46"/>
      <c r="AW1500" s="46"/>
      <c r="AX1500" s="46"/>
      <c r="AY1500" s="46"/>
      <c r="BD1500" s="46"/>
      <c r="BE1500" s="46"/>
    </row>
    <row r="1501" spans="13:57" x14ac:dyDescent="0.25">
      <c r="M1501" s="46"/>
      <c r="N1501" s="46"/>
      <c r="AU1501" s="46"/>
      <c r="AV1501" s="46"/>
      <c r="AW1501" s="46"/>
      <c r="AX1501" s="46"/>
      <c r="AY1501" s="46"/>
      <c r="BD1501" s="46"/>
      <c r="BE1501" s="46"/>
    </row>
    <row r="1502" spans="13:57" x14ac:dyDescent="0.25">
      <c r="M1502" s="46"/>
      <c r="N1502" s="46"/>
      <c r="AU1502" s="46"/>
      <c r="AV1502" s="46"/>
      <c r="AW1502" s="46"/>
      <c r="AX1502" s="46"/>
      <c r="AY1502" s="46"/>
      <c r="BD1502" s="46"/>
      <c r="BE1502" s="46"/>
    </row>
    <row r="1503" spans="13:57" x14ac:dyDescent="0.25">
      <c r="M1503" s="46"/>
      <c r="N1503" s="46"/>
      <c r="AU1503" s="46"/>
      <c r="AV1503" s="46"/>
      <c r="AW1503" s="46"/>
      <c r="AX1503" s="46"/>
      <c r="AY1503" s="46"/>
      <c r="BD1503" s="46"/>
      <c r="BE1503" s="46"/>
    </row>
    <row r="1504" spans="13:57" x14ac:dyDescent="0.25">
      <c r="M1504" s="46"/>
      <c r="N1504" s="46"/>
      <c r="AU1504" s="46"/>
      <c r="AV1504" s="46"/>
      <c r="AW1504" s="46"/>
      <c r="AX1504" s="46"/>
      <c r="AY1504" s="46"/>
      <c r="BD1504" s="46"/>
      <c r="BE1504" s="46"/>
    </row>
    <row r="1505" spans="13:57" x14ac:dyDescent="0.25">
      <c r="M1505" s="46"/>
      <c r="N1505" s="46"/>
      <c r="AU1505" s="46"/>
      <c r="AV1505" s="46"/>
      <c r="AW1505" s="46"/>
      <c r="AX1505" s="46"/>
      <c r="AY1505" s="46"/>
      <c r="BD1505" s="46"/>
      <c r="BE1505" s="46"/>
    </row>
    <row r="1506" spans="13:57" x14ac:dyDescent="0.25">
      <c r="M1506" s="46"/>
      <c r="N1506" s="46"/>
      <c r="AU1506" s="46"/>
      <c r="AV1506" s="46"/>
      <c r="AW1506" s="46"/>
      <c r="AX1506" s="46"/>
      <c r="AY1506" s="46"/>
      <c r="BD1506" s="46"/>
      <c r="BE1506" s="46"/>
    </row>
    <row r="1507" spans="13:57" x14ac:dyDescent="0.25">
      <c r="M1507" s="46"/>
      <c r="N1507" s="46"/>
      <c r="AU1507" s="46"/>
      <c r="AV1507" s="46"/>
      <c r="AW1507" s="46"/>
      <c r="AX1507" s="46"/>
      <c r="AY1507" s="46"/>
      <c r="BD1507" s="46"/>
      <c r="BE1507" s="46"/>
    </row>
    <row r="1508" spans="13:57" x14ac:dyDescent="0.25">
      <c r="M1508" s="46"/>
      <c r="N1508" s="46"/>
      <c r="AU1508" s="46"/>
      <c r="AV1508" s="46"/>
      <c r="AW1508" s="46"/>
      <c r="AX1508" s="46"/>
      <c r="AY1508" s="46"/>
      <c r="BD1508" s="46"/>
      <c r="BE1508" s="46"/>
    </row>
    <row r="1509" spans="13:57" x14ac:dyDescent="0.25">
      <c r="M1509" s="46"/>
      <c r="N1509" s="46"/>
      <c r="AU1509" s="46"/>
      <c r="AV1509" s="46"/>
      <c r="AW1509" s="46"/>
      <c r="AX1509" s="46"/>
      <c r="AY1509" s="46"/>
      <c r="BD1509" s="46"/>
      <c r="BE1509" s="46"/>
    </row>
    <row r="1510" spans="13:57" x14ac:dyDescent="0.25">
      <c r="M1510" s="46"/>
      <c r="N1510" s="46"/>
      <c r="AU1510" s="46"/>
      <c r="AV1510" s="46"/>
      <c r="AW1510" s="46"/>
      <c r="AX1510" s="46"/>
      <c r="AY1510" s="46"/>
      <c r="BD1510" s="46"/>
      <c r="BE1510" s="46"/>
    </row>
    <row r="1511" spans="13:57" x14ac:dyDescent="0.25">
      <c r="M1511" s="46"/>
      <c r="N1511" s="46"/>
      <c r="AU1511" s="46"/>
      <c r="AV1511" s="46"/>
      <c r="AW1511" s="46"/>
      <c r="AX1511" s="46"/>
      <c r="AY1511" s="46"/>
      <c r="BD1511" s="46"/>
      <c r="BE1511" s="46"/>
    </row>
    <row r="1512" spans="13:57" x14ac:dyDescent="0.25">
      <c r="M1512" s="46"/>
      <c r="N1512" s="46"/>
      <c r="AU1512" s="46"/>
      <c r="AV1512" s="46"/>
      <c r="AW1512" s="46"/>
      <c r="AX1512" s="46"/>
      <c r="AY1512" s="46"/>
      <c r="BD1512" s="46"/>
      <c r="BE1512" s="46"/>
    </row>
    <row r="1513" spans="13:57" x14ac:dyDescent="0.25">
      <c r="M1513" s="46"/>
      <c r="N1513" s="46"/>
      <c r="AU1513" s="46"/>
      <c r="AV1513" s="46"/>
      <c r="AW1513" s="46"/>
      <c r="AX1513" s="46"/>
      <c r="AY1513" s="46"/>
      <c r="BD1513" s="46"/>
      <c r="BE1513" s="46"/>
    </row>
    <row r="1514" spans="13:57" x14ac:dyDescent="0.25">
      <c r="M1514" s="46"/>
      <c r="N1514" s="46"/>
      <c r="AU1514" s="46"/>
      <c r="AV1514" s="46"/>
      <c r="AW1514" s="46"/>
      <c r="AX1514" s="46"/>
      <c r="AY1514" s="46"/>
      <c r="BD1514" s="46"/>
      <c r="BE1514" s="46"/>
    </row>
    <row r="1515" spans="13:57" x14ac:dyDescent="0.25">
      <c r="M1515" s="46"/>
      <c r="N1515" s="46"/>
      <c r="AU1515" s="46"/>
      <c r="AV1515" s="46"/>
      <c r="AW1515" s="46"/>
      <c r="AX1515" s="46"/>
      <c r="AY1515" s="46"/>
      <c r="BD1515" s="46"/>
      <c r="BE1515" s="46"/>
    </row>
    <row r="1516" spans="13:57" x14ac:dyDescent="0.25">
      <c r="M1516" s="46"/>
      <c r="N1516" s="46"/>
      <c r="AU1516" s="46"/>
      <c r="AV1516" s="46"/>
      <c r="AW1516" s="46"/>
      <c r="AX1516" s="46"/>
      <c r="AY1516" s="46"/>
      <c r="BD1516" s="46"/>
      <c r="BE1516" s="46"/>
    </row>
    <row r="1517" spans="13:57" x14ac:dyDescent="0.25">
      <c r="M1517" s="46"/>
      <c r="N1517" s="46"/>
      <c r="AU1517" s="46"/>
      <c r="AV1517" s="46"/>
      <c r="AW1517" s="46"/>
      <c r="AX1517" s="46"/>
      <c r="AY1517" s="46"/>
      <c r="BD1517" s="46"/>
      <c r="BE1517" s="46"/>
    </row>
    <row r="1518" spans="13:57" x14ac:dyDescent="0.25">
      <c r="M1518" s="46"/>
      <c r="N1518" s="46"/>
      <c r="AU1518" s="46"/>
      <c r="AV1518" s="46"/>
      <c r="AW1518" s="46"/>
      <c r="AX1518" s="46"/>
      <c r="AY1518" s="46"/>
      <c r="BD1518" s="46"/>
      <c r="BE1518" s="46"/>
    </row>
    <row r="1519" spans="13:57" x14ac:dyDescent="0.25">
      <c r="M1519" s="46"/>
      <c r="N1519" s="46"/>
      <c r="AU1519" s="46"/>
      <c r="AV1519" s="46"/>
      <c r="AW1519" s="46"/>
      <c r="AX1519" s="46"/>
      <c r="AY1519" s="46"/>
      <c r="BD1519" s="46"/>
      <c r="BE1519" s="46"/>
    </row>
    <row r="1520" spans="13:57" x14ac:dyDescent="0.25">
      <c r="M1520" s="46"/>
      <c r="N1520" s="46"/>
      <c r="AU1520" s="46"/>
      <c r="AV1520" s="46"/>
      <c r="AW1520" s="46"/>
      <c r="AX1520" s="46"/>
      <c r="AY1520" s="46"/>
      <c r="BD1520" s="46"/>
      <c r="BE1520" s="46"/>
    </row>
    <row r="1521" spans="13:57" x14ac:dyDescent="0.25">
      <c r="M1521" s="46"/>
      <c r="N1521" s="46"/>
      <c r="AU1521" s="46"/>
      <c r="AV1521" s="46"/>
      <c r="AW1521" s="46"/>
      <c r="AX1521" s="46"/>
      <c r="AY1521" s="46"/>
      <c r="BD1521" s="46"/>
      <c r="BE1521" s="46"/>
    </row>
    <row r="1522" spans="13:57" x14ac:dyDescent="0.25">
      <c r="M1522" s="46"/>
      <c r="N1522" s="46"/>
      <c r="AU1522" s="46"/>
      <c r="AV1522" s="46"/>
      <c r="AW1522" s="46"/>
      <c r="AX1522" s="46"/>
      <c r="AY1522" s="46"/>
      <c r="BD1522" s="46"/>
      <c r="BE1522" s="46"/>
    </row>
    <row r="1523" spans="13:57" x14ac:dyDescent="0.25">
      <c r="M1523" s="46"/>
      <c r="N1523" s="46"/>
      <c r="AU1523" s="46"/>
      <c r="AV1523" s="46"/>
      <c r="AW1523" s="46"/>
      <c r="AX1523" s="46"/>
      <c r="AY1523" s="46"/>
      <c r="BD1523" s="46"/>
      <c r="BE1523" s="46"/>
    </row>
    <row r="1524" spans="13:57" x14ac:dyDescent="0.25">
      <c r="M1524" s="46"/>
      <c r="N1524" s="46"/>
      <c r="AU1524" s="46"/>
      <c r="AV1524" s="46"/>
      <c r="AW1524" s="46"/>
      <c r="AX1524" s="46"/>
      <c r="AY1524" s="46"/>
      <c r="BD1524" s="46"/>
      <c r="BE1524" s="46"/>
    </row>
    <row r="1525" spans="13:57" x14ac:dyDescent="0.25">
      <c r="M1525" s="46"/>
      <c r="N1525" s="46"/>
      <c r="AU1525" s="46"/>
      <c r="AV1525" s="46"/>
      <c r="AW1525" s="46"/>
      <c r="AX1525" s="46"/>
      <c r="AY1525" s="46"/>
      <c r="BD1525" s="46"/>
      <c r="BE1525" s="46"/>
    </row>
    <row r="1526" spans="13:57" x14ac:dyDescent="0.25">
      <c r="M1526" s="46"/>
      <c r="N1526" s="46"/>
      <c r="AU1526" s="46"/>
      <c r="AV1526" s="46"/>
      <c r="AW1526" s="46"/>
      <c r="AX1526" s="46"/>
      <c r="AY1526" s="46"/>
      <c r="BD1526" s="46"/>
      <c r="BE1526" s="46"/>
    </row>
    <row r="1527" spans="13:57" x14ac:dyDescent="0.25">
      <c r="M1527" s="46"/>
      <c r="N1527" s="46"/>
      <c r="AU1527" s="46"/>
      <c r="AV1527" s="46"/>
      <c r="AW1527" s="46"/>
      <c r="AX1527" s="46"/>
      <c r="AY1527" s="46"/>
      <c r="BD1527" s="46"/>
      <c r="BE1527" s="46"/>
    </row>
    <row r="1528" spans="13:57" x14ac:dyDescent="0.25">
      <c r="M1528" s="46"/>
      <c r="N1528" s="46"/>
      <c r="AU1528" s="46"/>
      <c r="AV1528" s="46"/>
      <c r="AW1528" s="46"/>
      <c r="AX1528" s="46"/>
      <c r="AY1528" s="46"/>
      <c r="BD1528" s="46"/>
      <c r="BE1528" s="46"/>
    </row>
    <row r="1529" spans="13:57" x14ac:dyDescent="0.25">
      <c r="M1529" s="46"/>
      <c r="N1529" s="46"/>
      <c r="AU1529" s="46"/>
      <c r="AV1529" s="46"/>
      <c r="AW1529" s="46"/>
      <c r="AX1529" s="46"/>
      <c r="AY1529" s="46"/>
      <c r="BD1529" s="46"/>
      <c r="BE1529" s="46"/>
    </row>
    <row r="1530" spans="13:57" x14ac:dyDescent="0.25">
      <c r="M1530" s="46"/>
      <c r="N1530" s="46"/>
      <c r="AU1530" s="46"/>
      <c r="AV1530" s="46"/>
      <c r="AW1530" s="46"/>
      <c r="AX1530" s="46"/>
      <c r="AY1530" s="46"/>
      <c r="BD1530" s="46"/>
      <c r="BE1530" s="46"/>
    </row>
    <row r="1531" spans="13:57" x14ac:dyDescent="0.25">
      <c r="M1531" s="46"/>
      <c r="N1531" s="46"/>
      <c r="AU1531" s="46"/>
      <c r="AV1531" s="46"/>
      <c r="AW1531" s="46"/>
      <c r="AX1531" s="46"/>
      <c r="AY1531" s="46"/>
      <c r="BD1531" s="46"/>
      <c r="BE1531" s="46"/>
    </row>
    <row r="1532" spans="13:57" x14ac:dyDescent="0.25">
      <c r="M1532" s="46"/>
      <c r="N1532" s="46"/>
      <c r="AU1532" s="46"/>
      <c r="AV1532" s="46"/>
      <c r="AW1532" s="46"/>
      <c r="AX1532" s="46"/>
      <c r="AY1532" s="46"/>
      <c r="BD1532" s="46"/>
      <c r="BE1532" s="46"/>
    </row>
    <row r="1533" spans="13:57" x14ac:dyDescent="0.25">
      <c r="M1533" s="46"/>
      <c r="N1533" s="46"/>
      <c r="AU1533" s="46"/>
      <c r="AV1533" s="46"/>
      <c r="AW1533" s="46"/>
      <c r="AX1533" s="46"/>
      <c r="AY1533" s="46"/>
      <c r="BD1533" s="46"/>
      <c r="BE1533" s="46"/>
    </row>
    <row r="1534" spans="13:57" x14ac:dyDescent="0.25">
      <c r="M1534" s="46"/>
      <c r="N1534" s="46"/>
      <c r="AU1534" s="46"/>
      <c r="AV1534" s="46"/>
      <c r="AW1534" s="46"/>
      <c r="AX1534" s="46"/>
      <c r="AY1534" s="46"/>
      <c r="BD1534" s="46"/>
      <c r="BE1534" s="46"/>
    </row>
    <row r="1535" spans="13:57" x14ac:dyDescent="0.25">
      <c r="M1535" s="46"/>
      <c r="N1535" s="46"/>
      <c r="AU1535" s="46"/>
      <c r="AV1535" s="46"/>
      <c r="AW1535" s="46"/>
      <c r="AX1535" s="46"/>
      <c r="AY1535" s="46"/>
      <c r="BD1535" s="46"/>
      <c r="BE1535" s="46"/>
    </row>
    <row r="1536" spans="13:57" x14ac:dyDescent="0.25">
      <c r="M1536" s="46"/>
      <c r="N1536" s="46"/>
      <c r="AU1536" s="46"/>
      <c r="AV1536" s="46"/>
      <c r="AW1536" s="46"/>
      <c r="AX1536" s="46"/>
      <c r="AY1536" s="46"/>
      <c r="BD1536" s="46"/>
      <c r="BE1536" s="46"/>
    </row>
    <row r="1537" spans="13:57" x14ac:dyDescent="0.25">
      <c r="M1537" s="46"/>
      <c r="N1537" s="46"/>
      <c r="AU1537" s="46"/>
      <c r="AV1537" s="46"/>
      <c r="AW1537" s="46"/>
      <c r="AX1537" s="46"/>
      <c r="AY1537" s="46"/>
      <c r="BD1537" s="46"/>
      <c r="BE1537" s="46"/>
    </row>
    <row r="1538" spans="13:57" x14ac:dyDescent="0.25">
      <c r="M1538" s="46"/>
      <c r="N1538" s="46"/>
      <c r="AU1538" s="46"/>
      <c r="AV1538" s="46"/>
      <c r="AW1538" s="46"/>
      <c r="AX1538" s="46"/>
      <c r="AY1538" s="46"/>
      <c r="BD1538" s="46"/>
      <c r="BE1538" s="46"/>
    </row>
    <row r="1539" spans="13:57" x14ac:dyDescent="0.25">
      <c r="M1539" s="46"/>
      <c r="N1539" s="46"/>
      <c r="AU1539" s="46"/>
      <c r="AV1539" s="46"/>
      <c r="AW1539" s="46"/>
      <c r="AX1539" s="46"/>
      <c r="AY1539" s="46"/>
      <c r="BD1539" s="46"/>
      <c r="BE1539" s="46"/>
    </row>
    <row r="1540" spans="13:57" x14ac:dyDescent="0.25">
      <c r="M1540" s="46"/>
      <c r="N1540" s="46"/>
      <c r="AU1540" s="46"/>
      <c r="AV1540" s="46"/>
      <c r="AW1540" s="46"/>
      <c r="AX1540" s="46"/>
      <c r="AY1540" s="46"/>
      <c r="BD1540" s="46"/>
      <c r="BE1540" s="46"/>
    </row>
    <row r="1541" spans="13:57" x14ac:dyDescent="0.25">
      <c r="M1541" s="46"/>
      <c r="N1541" s="46"/>
      <c r="AU1541" s="46"/>
      <c r="AV1541" s="46"/>
      <c r="AW1541" s="46"/>
      <c r="AX1541" s="46"/>
      <c r="AY1541" s="46"/>
      <c r="BD1541" s="46"/>
      <c r="BE1541" s="46"/>
    </row>
    <row r="1542" spans="13:57" x14ac:dyDescent="0.25">
      <c r="M1542" s="46"/>
      <c r="N1542" s="46"/>
      <c r="AU1542" s="46"/>
      <c r="AV1542" s="46"/>
      <c r="AW1542" s="46"/>
      <c r="AX1542" s="46"/>
      <c r="AY1542" s="46"/>
      <c r="BD1542" s="46"/>
      <c r="BE1542" s="46"/>
    </row>
    <row r="1543" spans="13:57" x14ac:dyDescent="0.25">
      <c r="M1543" s="46"/>
      <c r="N1543" s="46"/>
      <c r="AU1543" s="46"/>
      <c r="AV1543" s="46"/>
      <c r="AW1543" s="46"/>
      <c r="AX1543" s="46"/>
      <c r="AY1543" s="46"/>
      <c r="BD1543" s="46"/>
      <c r="BE1543" s="46"/>
    </row>
    <row r="1544" spans="13:57" x14ac:dyDescent="0.25">
      <c r="M1544" s="46"/>
      <c r="N1544" s="46"/>
      <c r="AU1544" s="46"/>
      <c r="AV1544" s="46"/>
      <c r="AW1544" s="46"/>
      <c r="AX1544" s="46"/>
      <c r="AY1544" s="46"/>
      <c r="BD1544" s="46"/>
      <c r="BE1544" s="46"/>
    </row>
    <row r="1545" spans="13:57" x14ac:dyDescent="0.25">
      <c r="M1545" s="46"/>
      <c r="N1545" s="46"/>
      <c r="AU1545" s="46"/>
      <c r="AV1545" s="46"/>
      <c r="AW1545" s="46"/>
      <c r="AX1545" s="46"/>
      <c r="AY1545" s="46"/>
      <c r="BD1545" s="46"/>
      <c r="BE1545" s="46"/>
    </row>
    <row r="1546" spans="13:57" x14ac:dyDescent="0.25">
      <c r="M1546" s="46"/>
      <c r="N1546" s="46"/>
      <c r="AU1546" s="46"/>
      <c r="AV1546" s="46"/>
      <c r="AW1546" s="46"/>
      <c r="AX1546" s="46"/>
      <c r="AY1546" s="46"/>
      <c r="BD1546" s="46"/>
      <c r="BE1546" s="46"/>
    </row>
    <row r="1547" spans="13:57" x14ac:dyDescent="0.25">
      <c r="M1547" s="46"/>
      <c r="N1547" s="46"/>
      <c r="AU1547" s="46"/>
      <c r="AV1547" s="46"/>
      <c r="AW1547" s="46"/>
      <c r="AX1547" s="46"/>
      <c r="AY1547" s="46"/>
      <c r="BD1547" s="46"/>
      <c r="BE1547" s="46"/>
    </row>
    <row r="1548" spans="13:57" x14ac:dyDescent="0.25">
      <c r="M1548" s="46"/>
      <c r="N1548" s="46"/>
      <c r="AU1548" s="46"/>
      <c r="AV1548" s="46"/>
      <c r="AW1548" s="46"/>
      <c r="AX1548" s="46"/>
      <c r="AY1548" s="46"/>
      <c r="BD1548" s="46"/>
      <c r="BE1548" s="46"/>
    </row>
    <row r="1549" spans="13:57" x14ac:dyDescent="0.25">
      <c r="M1549" s="46"/>
      <c r="N1549" s="46"/>
      <c r="AU1549" s="46"/>
      <c r="AV1549" s="46"/>
      <c r="AW1549" s="46"/>
      <c r="AX1549" s="46"/>
      <c r="AY1549" s="46"/>
      <c r="BD1549" s="46"/>
      <c r="BE1549" s="46"/>
    </row>
    <row r="1550" spans="13:57" x14ac:dyDescent="0.25">
      <c r="M1550" s="46"/>
      <c r="N1550" s="46"/>
      <c r="AU1550" s="46"/>
      <c r="AV1550" s="46"/>
      <c r="AW1550" s="46"/>
      <c r="AX1550" s="46"/>
      <c r="AY1550" s="46"/>
      <c r="BD1550" s="46"/>
      <c r="BE1550" s="46"/>
    </row>
    <row r="1551" spans="13:57" x14ac:dyDescent="0.25">
      <c r="M1551" s="46"/>
      <c r="N1551" s="46"/>
      <c r="AU1551" s="46"/>
      <c r="AV1551" s="46"/>
      <c r="AW1551" s="46"/>
      <c r="AX1551" s="46"/>
      <c r="AY1551" s="46"/>
      <c r="BD1551" s="46"/>
      <c r="BE1551" s="46"/>
    </row>
    <row r="1552" spans="13:57" x14ac:dyDescent="0.25">
      <c r="M1552" s="46"/>
      <c r="N1552" s="46"/>
      <c r="AU1552" s="46"/>
      <c r="AV1552" s="46"/>
      <c r="AW1552" s="46"/>
      <c r="AX1552" s="46"/>
      <c r="AY1552" s="46"/>
      <c r="BD1552" s="46"/>
      <c r="BE1552" s="46"/>
    </row>
    <row r="1553" spans="13:57" x14ac:dyDescent="0.25">
      <c r="M1553" s="46"/>
      <c r="N1553" s="46"/>
      <c r="AU1553" s="46"/>
      <c r="AV1553" s="46"/>
      <c r="AW1553" s="46"/>
      <c r="AX1553" s="46"/>
      <c r="AY1553" s="46"/>
      <c r="BD1553" s="46"/>
      <c r="BE1553" s="46"/>
    </row>
    <row r="1554" spans="13:57" x14ac:dyDescent="0.25">
      <c r="M1554" s="46"/>
      <c r="N1554" s="46"/>
      <c r="AU1554" s="46"/>
      <c r="AV1554" s="46"/>
      <c r="AW1554" s="46"/>
      <c r="AX1554" s="46"/>
      <c r="AY1554" s="46"/>
      <c r="BD1554" s="46"/>
      <c r="BE1554" s="46"/>
    </row>
    <row r="1555" spans="13:57" x14ac:dyDescent="0.25">
      <c r="M1555" s="46"/>
      <c r="N1555" s="46"/>
      <c r="AU1555" s="46"/>
      <c r="AV1555" s="46"/>
      <c r="AW1555" s="46"/>
      <c r="AX1555" s="46"/>
      <c r="AY1555" s="46"/>
      <c r="BD1555" s="46"/>
      <c r="BE1555" s="46"/>
    </row>
    <row r="1556" spans="13:57" x14ac:dyDescent="0.25">
      <c r="M1556" s="46"/>
      <c r="N1556" s="46"/>
      <c r="AU1556" s="46"/>
      <c r="AV1556" s="46"/>
      <c r="AW1556" s="46"/>
      <c r="AX1556" s="46"/>
      <c r="AY1556" s="46"/>
      <c r="BD1556" s="46"/>
      <c r="BE1556" s="46"/>
    </row>
    <row r="1557" spans="13:57" x14ac:dyDescent="0.25">
      <c r="M1557" s="46"/>
      <c r="N1557" s="46"/>
      <c r="AU1557" s="46"/>
      <c r="AV1557" s="46"/>
      <c r="AW1557" s="46"/>
      <c r="AX1557" s="46"/>
      <c r="AY1557" s="46"/>
      <c r="BD1557" s="46"/>
      <c r="BE1557" s="46"/>
    </row>
    <row r="1558" spans="13:57" x14ac:dyDescent="0.25">
      <c r="M1558" s="46"/>
      <c r="N1558" s="46"/>
      <c r="AU1558" s="46"/>
      <c r="AV1558" s="46"/>
      <c r="AW1558" s="46"/>
      <c r="AX1558" s="46"/>
      <c r="AY1558" s="46"/>
      <c r="BD1558" s="46"/>
      <c r="BE1558" s="46"/>
    </row>
    <row r="1559" spans="13:57" x14ac:dyDescent="0.25">
      <c r="M1559" s="46"/>
      <c r="N1559" s="46"/>
      <c r="AU1559" s="46"/>
      <c r="AV1559" s="46"/>
      <c r="AW1559" s="46"/>
      <c r="AX1559" s="46"/>
      <c r="AY1559" s="46"/>
      <c r="BD1559" s="46"/>
      <c r="BE1559" s="46"/>
    </row>
    <row r="1560" spans="13:57" x14ac:dyDescent="0.25">
      <c r="M1560" s="46"/>
      <c r="N1560" s="46"/>
      <c r="AU1560" s="46"/>
      <c r="AV1560" s="46"/>
      <c r="AW1560" s="46"/>
      <c r="AX1560" s="46"/>
      <c r="AY1560" s="46"/>
      <c r="BD1560" s="46"/>
      <c r="BE1560" s="46"/>
    </row>
    <row r="1561" spans="13:57" x14ac:dyDescent="0.25">
      <c r="M1561" s="46"/>
      <c r="N1561" s="46"/>
      <c r="AU1561" s="46"/>
      <c r="AV1561" s="46"/>
      <c r="AW1561" s="46"/>
      <c r="AX1561" s="46"/>
      <c r="AY1561" s="46"/>
      <c r="BD1561" s="46"/>
      <c r="BE1561" s="46"/>
    </row>
    <row r="1562" spans="13:57" x14ac:dyDescent="0.25">
      <c r="M1562" s="46"/>
      <c r="N1562" s="46"/>
      <c r="AU1562" s="46"/>
      <c r="AV1562" s="46"/>
      <c r="AW1562" s="46"/>
      <c r="AX1562" s="46"/>
      <c r="AY1562" s="46"/>
      <c r="BD1562" s="46"/>
      <c r="BE1562" s="46"/>
    </row>
    <row r="1563" spans="13:57" x14ac:dyDescent="0.25">
      <c r="M1563" s="46"/>
      <c r="N1563" s="46"/>
      <c r="AU1563" s="46"/>
      <c r="AV1563" s="46"/>
      <c r="AW1563" s="46"/>
      <c r="AX1563" s="46"/>
      <c r="AY1563" s="46"/>
      <c r="BD1563" s="46"/>
      <c r="BE1563" s="46"/>
    </row>
    <row r="1564" spans="13:57" x14ac:dyDescent="0.25">
      <c r="M1564" s="46"/>
      <c r="N1564" s="46"/>
      <c r="AU1564" s="46"/>
      <c r="AV1564" s="46"/>
      <c r="AW1564" s="46"/>
      <c r="AX1564" s="46"/>
      <c r="AY1564" s="46"/>
      <c r="BD1564" s="46"/>
      <c r="BE1564" s="46"/>
    </row>
    <row r="1565" spans="13:57" x14ac:dyDescent="0.25">
      <c r="M1565" s="46"/>
      <c r="N1565" s="46"/>
      <c r="AU1565" s="46"/>
      <c r="AV1565" s="46"/>
      <c r="AW1565" s="46"/>
      <c r="AX1565" s="46"/>
      <c r="AY1565" s="46"/>
      <c r="BD1565" s="46"/>
      <c r="BE1565" s="46"/>
    </row>
    <row r="1566" spans="13:57" x14ac:dyDescent="0.25">
      <c r="M1566" s="46"/>
      <c r="N1566" s="46"/>
      <c r="AU1566" s="46"/>
      <c r="AV1566" s="46"/>
      <c r="AW1566" s="46"/>
      <c r="AX1566" s="46"/>
      <c r="AY1566" s="46"/>
      <c r="BD1566" s="46"/>
      <c r="BE1566" s="46"/>
    </row>
    <row r="1567" spans="13:57" x14ac:dyDescent="0.25">
      <c r="M1567" s="46"/>
      <c r="N1567" s="46"/>
      <c r="AU1567" s="46"/>
      <c r="AV1567" s="46"/>
      <c r="AW1567" s="46"/>
      <c r="AX1567" s="46"/>
      <c r="AY1567" s="46"/>
      <c r="BD1567" s="46"/>
      <c r="BE1567" s="46"/>
    </row>
    <row r="1568" spans="13:57" x14ac:dyDescent="0.25">
      <c r="M1568" s="46"/>
      <c r="N1568" s="46"/>
      <c r="AU1568" s="46"/>
      <c r="AV1568" s="46"/>
      <c r="AW1568" s="46"/>
      <c r="AX1568" s="46"/>
      <c r="AY1568" s="46"/>
      <c r="BD1568" s="46"/>
      <c r="BE1568" s="46"/>
    </row>
    <row r="1569" spans="13:57" x14ac:dyDescent="0.25">
      <c r="M1569" s="46"/>
      <c r="N1569" s="46"/>
      <c r="AU1569" s="46"/>
      <c r="AV1569" s="46"/>
      <c r="AW1569" s="46"/>
      <c r="AX1569" s="46"/>
      <c r="AY1569" s="46"/>
      <c r="BD1569" s="46"/>
      <c r="BE1569" s="46"/>
    </row>
    <row r="1570" spans="13:57" x14ac:dyDescent="0.25">
      <c r="M1570" s="46"/>
      <c r="N1570" s="46"/>
      <c r="AU1570" s="46"/>
      <c r="AV1570" s="46"/>
      <c r="AW1570" s="46"/>
      <c r="AX1570" s="46"/>
      <c r="AY1570" s="46"/>
      <c r="BD1570" s="46"/>
      <c r="BE1570" s="46"/>
    </row>
    <row r="1571" spans="13:57" x14ac:dyDescent="0.25">
      <c r="M1571" s="46"/>
      <c r="N1571" s="46"/>
      <c r="AU1571" s="46"/>
      <c r="AV1571" s="46"/>
      <c r="AW1571" s="46"/>
      <c r="AX1571" s="46"/>
      <c r="AY1571" s="46"/>
      <c r="BD1571" s="46"/>
      <c r="BE1571" s="46"/>
    </row>
    <row r="1572" spans="13:57" x14ac:dyDescent="0.25">
      <c r="M1572" s="46"/>
      <c r="N1572" s="46"/>
      <c r="AU1572" s="46"/>
      <c r="AV1572" s="46"/>
      <c r="AW1572" s="46"/>
      <c r="AX1572" s="46"/>
      <c r="AY1572" s="46"/>
      <c r="BD1572" s="46"/>
      <c r="BE1572" s="46"/>
    </row>
    <row r="1573" spans="13:57" x14ac:dyDescent="0.25">
      <c r="M1573" s="46"/>
      <c r="N1573" s="46"/>
      <c r="AU1573" s="46"/>
      <c r="AV1573" s="46"/>
      <c r="AW1573" s="46"/>
      <c r="AX1573" s="46"/>
      <c r="AY1573" s="46"/>
      <c r="BD1573" s="46"/>
      <c r="BE1573" s="46"/>
    </row>
    <row r="1574" spans="13:57" x14ac:dyDescent="0.25">
      <c r="M1574" s="46"/>
      <c r="N1574" s="46"/>
      <c r="AU1574" s="46"/>
      <c r="AV1574" s="46"/>
      <c r="AW1574" s="46"/>
      <c r="AX1574" s="46"/>
      <c r="AY1574" s="46"/>
      <c r="BD1574" s="46"/>
      <c r="BE1574" s="46"/>
    </row>
    <row r="1575" spans="13:57" x14ac:dyDescent="0.25">
      <c r="M1575" s="46"/>
      <c r="N1575" s="46"/>
      <c r="AU1575" s="46"/>
      <c r="AV1575" s="46"/>
      <c r="AW1575" s="46"/>
      <c r="AX1575" s="46"/>
      <c r="AY1575" s="46"/>
      <c r="BD1575" s="46"/>
      <c r="BE1575" s="46"/>
    </row>
    <row r="1576" spans="13:57" x14ac:dyDescent="0.25">
      <c r="M1576" s="46"/>
      <c r="N1576" s="46"/>
      <c r="AU1576" s="46"/>
      <c r="AV1576" s="46"/>
      <c r="AW1576" s="46"/>
      <c r="AX1576" s="46"/>
      <c r="AY1576" s="46"/>
      <c r="BD1576" s="46"/>
      <c r="BE1576" s="46"/>
    </row>
    <row r="1577" spans="13:57" x14ac:dyDescent="0.25">
      <c r="M1577" s="46"/>
      <c r="N1577" s="46"/>
      <c r="AU1577" s="46"/>
      <c r="AV1577" s="46"/>
      <c r="AW1577" s="46"/>
      <c r="AX1577" s="46"/>
      <c r="AY1577" s="46"/>
      <c r="BD1577" s="46"/>
      <c r="BE1577" s="46"/>
    </row>
    <row r="1578" spans="13:57" x14ac:dyDescent="0.25">
      <c r="M1578" s="46"/>
      <c r="N1578" s="46"/>
      <c r="AU1578" s="46"/>
      <c r="AV1578" s="46"/>
      <c r="AW1578" s="46"/>
      <c r="AX1578" s="46"/>
      <c r="AY1578" s="46"/>
      <c r="BD1578" s="46"/>
      <c r="BE1578" s="46"/>
    </row>
    <row r="1579" spans="13:57" x14ac:dyDescent="0.25">
      <c r="M1579" s="46"/>
      <c r="N1579" s="46"/>
      <c r="AU1579" s="46"/>
      <c r="AV1579" s="46"/>
      <c r="AW1579" s="46"/>
      <c r="AX1579" s="46"/>
      <c r="AY1579" s="46"/>
      <c r="BD1579" s="46"/>
      <c r="BE1579" s="46"/>
    </row>
    <row r="1580" spans="13:57" x14ac:dyDescent="0.25">
      <c r="M1580" s="46"/>
      <c r="N1580" s="46"/>
      <c r="AU1580" s="46"/>
      <c r="AV1580" s="46"/>
      <c r="AW1580" s="46"/>
      <c r="AX1580" s="46"/>
      <c r="AY1580" s="46"/>
      <c r="BD1580" s="46"/>
      <c r="BE1580" s="46"/>
    </row>
    <row r="1581" spans="13:57" x14ac:dyDescent="0.25">
      <c r="M1581" s="46"/>
      <c r="N1581" s="46"/>
      <c r="AU1581" s="46"/>
      <c r="AV1581" s="46"/>
      <c r="AW1581" s="46"/>
      <c r="AX1581" s="46"/>
      <c r="AY1581" s="46"/>
      <c r="BD1581" s="46"/>
      <c r="BE1581" s="46"/>
    </row>
    <row r="1582" spans="13:57" x14ac:dyDescent="0.25">
      <c r="M1582" s="46"/>
      <c r="N1582" s="46"/>
      <c r="AU1582" s="46"/>
      <c r="AV1582" s="46"/>
      <c r="AW1582" s="46"/>
      <c r="AX1582" s="46"/>
      <c r="AY1582" s="46"/>
      <c r="BD1582" s="46"/>
      <c r="BE1582" s="46"/>
    </row>
    <row r="1583" spans="13:57" x14ac:dyDescent="0.25">
      <c r="M1583" s="46"/>
      <c r="N1583" s="46"/>
      <c r="AU1583" s="46"/>
      <c r="AV1583" s="46"/>
      <c r="AW1583" s="46"/>
      <c r="AX1583" s="46"/>
      <c r="AY1583" s="46"/>
      <c r="BD1583" s="46"/>
      <c r="BE1583" s="46"/>
    </row>
    <row r="1584" spans="13:57" x14ac:dyDescent="0.25">
      <c r="M1584" s="46"/>
      <c r="N1584" s="46"/>
      <c r="AU1584" s="46"/>
      <c r="AV1584" s="46"/>
      <c r="AW1584" s="46"/>
      <c r="AX1584" s="46"/>
      <c r="AY1584" s="46"/>
      <c r="BD1584" s="46"/>
      <c r="BE1584" s="46"/>
    </row>
    <row r="1585" spans="13:57" x14ac:dyDescent="0.25">
      <c r="M1585" s="46"/>
      <c r="N1585" s="46"/>
      <c r="AU1585" s="46"/>
      <c r="AV1585" s="46"/>
      <c r="AW1585" s="46"/>
      <c r="AX1585" s="46"/>
      <c r="AY1585" s="46"/>
      <c r="BD1585" s="46"/>
      <c r="BE1585" s="46"/>
    </row>
    <row r="1586" spans="13:57" x14ac:dyDescent="0.25">
      <c r="M1586" s="46"/>
      <c r="N1586" s="46"/>
      <c r="AU1586" s="46"/>
      <c r="AV1586" s="46"/>
      <c r="AW1586" s="46"/>
      <c r="AX1586" s="46"/>
      <c r="AY1586" s="46"/>
      <c r="BD1586" s="46"/>
      <c r="BE1586" s="46"/>
    </row>
    <row r="1587" spans="13:57" x14ac:dyDescent="0.25">
      <c r="M1587" s="46"/>
      <c r="N1587" s="46"/>
      <c r="AU1587" s="46"/>
      <c r="AV1587" s="46"/>
      <c r="AW1587" s="46"/>
      <c r="AX1587" s="46"/>
      <c r="AY1587" s="46"/>
      <c r="BD1587" s="46"/>
      <c r="BE1587" s="46"/>
    </row>
    <row r="1588" spans="13:57" x14ac:dyDescent="0.25">
      <c r="M1588" s="46"/>
      <c r="N1588" s="46"/>
      <c r="AU1588" s="46"/>
      <c r="AV1588" s="46"/>
      <c r="AW1588" s="46"/>
      <c r="AX1588" s="46"/>
      <c r="AY1588" s="46"/>
      <c r="BD1588" s="46"/>
      <c r="BE1588" s="46"/>
    </row>
    <row r="1589" spans="13:57" x14ac:dyDescent="0.25">
      <c r="M1589" s="46"/>
      <c r="N1589" s="46"/>
      <c r="AU1589" s="46"/>
      <c r="AV1589" s="46"/>
      <c r="AW1589" s="46"/>
      <c r="AX1589" s="46"/>
      <c r="AY1589" s="46"/>
      <c r="BD1589" s="46"/>
      <c r="BE1589" s="46"/>
    </row>
    <row r="1590" spans="13:57" x14ac:dyDescent="0.25">
      <c r="M1590" s="46"/>
      <c r="N1590" s="46"/>
      <c r="AU1590" s="46"/>
      <c r="AV1590" s="46"/>
      <c r="AW1590" s="46"/>
      <c r="AX1590" s="46"/>
      <c r="AY1590" s="46"/>
      <c r="BD1590" s="46"/>
      <c r="BE1590" s="46"/>
    </row>
    <row r="1591" spans="13:57" x14ac:dyDescent="0.25">
      <c r="M1591" s="46"/>
      <c r="N1591" s="46"/>
      <c r="AU1591" s="46"/>
      <c r="AV1591" s="46"/>
      <c r="AW1591" s="46"/>
      <c r="AX1591" s="46"/>
      <c r="AY1591" s="46"/>
      <c r="BD1591" s="46"/>
      <c r="BE1591" s="46"/>
    </row>
    <row r="1592" spans="13:57" x14ac:dyDescent="0.25">
      <c r="M1592" s="46"/>
      <c r="N1592" s="46"/>
      <c r="AU1592" s="46"/>
      <c r="AV1592" s="46"/>
      <c r="AW1592" s="46"/>
      <c r="AX1592" s="46"/>
      <c r="AY1592" s="46"/>
      <c r="BD1592" s="46"/>
      <c r="BE1592" s="46"/>
    </row>
    <row r="1593" spans="13:57" x14ac:dyDescent="0.25">
      <c r="M1593" s="46"/>
      <c r="N1593" s="46"/>
      <c r="AU1593" s="46"/>
      <c r="AV1593" s="46"/>
      <c r="AW1593" s="46"/>
      <c r="AX1593" s="46"/>
      <c r="AY1593" s="46"/>
      <c r="BD1593" s="46"/>
      <c r="BE1593" s="46"/>
    </row>
    <row r="1594" spans="13:57" x14ac:dyDescent="0.25">
      <c r="M1594" s="46"/>
      <c r="N1594" s="46"/>
      <c r="AU1594" s="46"/>
      <c r="AV1594" s="46"/>
      <c r="AW1594" s="46"/>
      <c r="AX1594" s="46"/>
      <c r="AY1594" s="46"/>
      <c r="BD1594" s="46"/>
      <c r="BE1594" s="46"/>
    </row>
    <row r="1595" spans="13:57" x14ac:dyDescent="0.25">
      <c r="M1595" s="46"/>
      <c r="N1595" s="46"/>
      <c r="AU1595" s="46"/>
      <c r="AV1595" s="46"/>
      <c r="AW1595" s="46"/>
      <c r="AX1595" s="46"/>
      <c r="AY1595" s="46"/>
      <c r="BD1595" s="46"/>
      <c r="BE1595" s="46"/>
    </row>
    <row r="1596" spans="13:57" x14ac:dyDescent="0.25">
      <c r="M1596" s="46"/>
      <c r="N1596" s="46"/>
      <c r="AU1596" s="46"/>
      <c r="AV1596" s="46"/>
      <c r="AW1596" s="46"/>
      <c r="AX1596" s="46"/>
      <c r="AY1596" s="46"/>
      <c r="BD1596" s="46"/>
      <c r="BE1596" s="46"/>
    </row>
    <row r="1597" spans="13:57" x14ac:dyDescent="0.25">
      <c r="M1597" s="46"/>
      <c r="N1597" s="46"/>
      <c r="AU1597" s="46"/>
      <c r="AV1597" s="46"/>
      <c r="AW1597" s="46"/>
      <c r="AX1597" s="46"/>
      <c r="AY1597" s="46"/>
      <c r="BD1597" s="46"/>
      <c r="BE1597" s="46"/>
    </row>
    <row r="1598" spans="13:57" x14ac:dyDescent="0.25">
      <c r="M1598" s="46"/>
      <c r="N1598" s="46"/>
      <c r="AU1598" s="46"/>
      <c r="AV1598" s="46"/>
      <c r="AW1598" s="46"/>
      <c r="AX1598" s="46"/>
      <c r="AY1598" s="46"/>
      <c r="BD1598" s="46"/>
      <c r="BE1598" s="46"/>
    </row>
    <row r="1599" spans="13:57" x14ac:dyDescent="0.25">
      <c r="M1599" s="46"/>
      <c r="N1599" s="46"/>
      <c r="AU1599" s="46"/>
      <c r="AV1599" s="46"/>
      <c r="AW1599" s="46"/>
      <c r="AX1599" s="46"/>
      <c r="AY1599" s="46"/>
      <c r="BD1599" s="46"/>
      <c r="BE1599" s="46"/>
    </row>
    <row r="1600" spans="13:57" x14ac:dyDescent="0.25">
      <c r="M1600" s="46"/>
      <c r="N1600" s="46"/>
      <c r="AU1600" s="46"/>
      <c r="AV1600" s="46"/>
      <c r="AW1600" s="46"/>
      <c r="AX1600" s="46"/>
      <c r="AY1600" s="46"/>
      <c r="BD1600" s="46"/>
      <c r="BE1600" s="46"/>
    </row>
    <row r="1601" spans="13:57" x14ac:dyDescent="0.25">
      <c r="M1601" s="46"/>
      <c r="N1601" s="46"/>
      <c r="AU1601" s="46"/>
      <c r="AV1601" s="46"/>
      <c r="AW1601" s="46"/>
      <c r="AX1601" s="46"/>
      <c r="AY1601" s="46"/>
      <c r="BD1601" s="46"/>
      <c r="BE1601" s="46"/>
    </row>
    <row r="1602" spans="13:57" x14ac:dyDescent="0.25">
      <c r="M1602" s="46"/>
      <c r="N1602" s="46"/>
      <c r="AU1602" s="46"/>
      <c r="AV1602" s="46"/>
      <c r="AW1602" s="46"/>
      <c r="AX1602" s="46"/>
      <c r="AY1602" s="46"/>
      <c r="BD1602" s="46"/>
      <c r="BE1602" s="46"/>
    </row>
    <row r="1603" spans="13:57" x14ac:dyDescent="0.25">
      <c r="M1603" s="46"/>
      <c r="N1603" s="46"/>
      <c r="AU1603" s="46"/>
      <c r="AV1603" s="46"/>
      <c r="AW1603" s="46"/>
      <c r="AX1603" s="46"/>
      <c r="AY1603" s="46"/>
      <c r="BD1603" s="46"/>
      <c r="BE1603" s="46"/>
    </row>
    <row r="1604" spans="13:57" x14ac:dyDescent="0.25">
      <c r="M1604" s="46"/>
      <c r="N1604" s="46"/>
      <c r="AU1604" s="46"/>
      <c r="AV1604" s="46"/>
      <c r="AW1604" s="46"/>
      <c r="AX1604" s="46"/>
      <c r="AY1604" s="46"/>
      <c r="BD1604" s="46"/>
      <c r="BE1604" s="46"/>
    </row>
    <row r="1605" spans="13:57" x14ac:dyDescent="0.25">
      <c r="M1605" s="46"/>
      <c r="N1605" s="46"/>
      <c r="AU1605" s="46"/>
      <c r="AV1605" s="46"/>
      <c r="AW1605" s="46"/>
      <c r="AX1605" s="46"/>
      <c r="AY1605" s="46"/>
      <c r="BD1605" s="46"/>
      <c r="BE1605" s="46"/>
    </row>
    <row r="1606" spans="13:57" x14ac:dyDescent="0.25">
      <c r="M1606" s="46"/>
      <c r="N1606" s="46"/>
      <c r="AU1606" s="46"/>
      <c r="AV1606" s="46"/>
      <c r="AW1606" s="46"/>
      <c r="AX1606" s="46"/>
      <c r="AY1606" s="46"/>
      <c r="BD1606" s="46"/>
      <c r="BE1606" s="46"/>
    </row>
    <row r="1607" spans="13:57" x14ac:dyDescent="0.25">
      <c r="M1607" s="46"/>
      <c r="N1607" s="46"/>
      <c r="AU1607" s="46"/>
      <c r="AV1607" s="46"/>
      <c r="AW1607" s="46"/>
      <c r="AX1607" s="46"/>
      <c r="AY1607" s="46"/>
      <c r="BD1607" s="46"/>
      <c r="BE1607" s="46"/>
    </row>
    <row r="1608" spans="13:57" x14ac:dyDescent="0.25">
      <c r="M1608" s="46"/>
      <c r="N1608" s="46"/>
      <c r="AU1608" s="46"/>
      <c r="AV1608" s="46"/>
      <c r="AW1608" s="46"/>
      <c r="AX1608" s="46"/>
      <c r="AY1608" s="46"/>
      <c r="BD1608" s="46"/>
      <c r="BE1608" s="46"/>
    </row>
    <row r="1609" spans="13:57" x14ac:dyDescent="0.25">
      <c r="M1609" s="46"/>
      <c r="N1609" s="46"/>
      <c r="AU1609" s="46"/>
      <c r="AV1609" s="46"/>
      <c r="AW1609" s="46"/>
      <c r="AX1609" s="46"/>
      <c r="AY1609" s="46"/>
      <c r="BD1609" s="46"/>
      <c r="BE1609" s="46"/>
    </row>
    <row r="1610" spans="13:57" x14ac:dyDescent="0.25">
      <c r="M1610" s="46"/>
      <c r="N1610" s="46"/>
      <c r="AU1610" s="46"/>
      <c r="AV1610" s="46"/>
      <c r="AW1610" s="46"/>
      <c r="AX1610" s="46"/>
      <c r="AY1610" s="46"/>
      <c r="BD1610" s="46"/>
      <c r="BE1610" s="46"/>
    </row>
    <row r="1611" spans="13:57" x14ac:dyDescent="0.25">
      <c r="M1611" s="46"/>
      <c r="N1611" s="46"/>
      <c r="AU1611" s="46"/>
      <c r="AV1611" s="46"/>
      <c r="AW1611" s="46"/>
      <c r="AX1611" s="46"/>
      <c r="AY1611" s="46"/>
      <c r="BD1611" s="46"/>
      <c r="BE1611" s="46"/>
    </row>
    <row r="1612" spans="13:57" x14ac:dyDescent="0.25">
      <c r="M1612" s="46"/>
      <c r="N1612" s="46"/>
      <c r="AU1612" s="46"/>
      <c r="AV1612" s="46"/>
      <c r="AW1612" s="46"/>
      <c r="AX1612" s="46"/>
      <c r="AY1612" s="46"/>
      <c r="BD1612" s="46"/>
      <c r="BE1612" s="46"/>
    </row>
    <row r="1613" spans="13:57" x14ac:dyDescent="0.25">
      <c r="M1613" s="46"/>
      <c r="N1613" s="46"/>
      <c r="AU1613" s="46"/>
      <c r="AV1613" s="46"/>
      <c r="AW1613" s="46"/>
      <c r="AX1613" s="46"/>
      <c r="AY1613" s="46"/>
      <c r="BD1613" s="46"/>
      <c r="BE1613" s="46"/>
    </row>
    <row r="1614" spans="13:57" x14ac:dyDescent="0.25">
      <c r="M1614" s="46"/>
      <c r="N1614" s="46"/>
      <c r="AU1614" s="46"/>
      <c r="AV1614" s="46"/>
      <c r="AW1614" s="46"/>
      <c r="AX1614" s="46"/>
      <c r="AY1614" s="46"/>
      <c r="BD1614" s="46"/>
      <c r="BE1614" s="46"/>
    </row>
    <row r="1615" spans="13:57" x14ac:dyDescent="0.25">
      <c r="M1615" s="46"/>
      <c r="N1615" s="46"/>
      <c r="AU1615" s="46"/>
      <c r="AV1615" s="46"/>
      <c r="AW1615" s="46"/>
      <c r="AX1615" s="46"/>
      <c r="AY1615" s="46"/>
      <c r="BD1615" s="46"/>
      <c r="BE1615" s="46"/>
    </row>
    <row r="1616" spans="13:57" x14ac:dyDescent="0.25">
      <c r="M1616" s="46"/>
      <c r="N1616" s="46"/>
      <c r="AU1616" s="46"/>
      <c r="AV1616" s="46"/>
      <c r="AW1616" s="46"/>
      <c r="AX1616" s="46"/>
      <c r="AY1616" s="46"/>
      <c r="BD1616" s="46"/>
      <c r="BE1616" s="46"/>
    </row>
    <row r="1617" spans="13:57" x14ac:dyDescent="0.25">
      <c r="M1617" s="46"/>
      <c r="N1617" s="46"/>
      <c r="AU1617" s="46"/>
      <c r="AV1617" s="46"/>
      <c r="AW1617" s="46"/>
      <c r="AX1617" s="46"/>
      <c r="AY1617" s="46"/>
      <c r="BD1617" s="46"/>
      <c r="BE1617" s="46"/>
    </row>
    <row r="1618" spans="13:57" x14ac:dyDescent="0.25">
      <c r="M1618" s="46"/>
      <c r="N1618" s="46"/>
      <c r="AU1618" s="46"/>
      <c r="AV1618" s="46"/>
      <c r="AW1618" s="46"/>
      <c r="AX1618" s="46"/>
      <c r="AY1618" s="46"/>
      <c r="BD1618" s="46"/>
      <c r="BE1618" s="46"/>
    </row>
    <row r="1619" spans="13:57" x14ac:dyDescent="0.25">
      <c r="M1619" s="46"/>
      <c r="N1619" s="46"/>
      <c r="AU1619" s="46"/>
      <c r="AV1619" s="46"/>
      <c r="AW1619" s="46"/>
      <c r="AX1619" s="46"/>
      <c r="AY1619" s="46"/>
      <c r="BD1619" s="46"/>
      <c r="BE1619" s="46"/>
    </row>
    <row r="1620" spans="13:57" x14ac:dyDescent="0.25">
      <c r="M1620" s="46"/>
      <c r="N1620" s="46"/>
      <c r="AU1620" s="46"/>
      <c r="AV1620" s="46"/>
      <c r="AW1620" s="46"/>
      <c r="AX1620" s="46"/>
      <c r="AY1620" s="46"/>
      <c r="BD1620" s="46"/>
      <c r="BE1620" s="46"/>
    </row>
    <row r="1621" spans="13:57" x14ac:dyDescent="0.25">
      <c r="M1621" s="46"/>
      <c r="N1621" s="46"/>
      <c r="AU1621" s="46"/>
      <c r="AV1621" s="46"/>
      <c r="AW1621" s="46"/>
      <c r="AX1621" s="46"/>
      <c r="AY1621" s="46"/>
      <c r="BD1621" s="46"/>
      <c r="BE1621" s="46"/>
    </row>
    <row r="1622" spans="13:57" x14ac:dyDescent="0.25">
      <c r="M1622" s="46"/>
      <c r="N1622" s="46"/>
      <c r="AU1622" s="46"/>
      <c r="AV1622" s="46"/>
      <c r="AW1622" s="46"/>
      <c r="AX1622" s="46"/>
      <c r="AY1622" s="46"/>
      <c r="BD1622" s="46"/>
      <c r="BE1622" s="46"/>
    </row>
    <row r="1623" spans="13:57" x14ac:dyDescent="0.25">
      <c r="M1623" s="46"/>
      <c r="N1623" s="46"/>
      <c r="AU1623" s="46"/>
      <c r="AV1623" s="46"/>
      <c r="AW1623" s="46"/>
      <c r="AX1623" s="46"/>
      <c r="AY1623" s="46"/>
      <c r="BD1623" s="46"/>
      <c r="BE1623" s="46"/>
    </row>
    <row r="1624" spans="13:57" x14ac:dyDescent="0.25">
      <c r="M1624" s="46"/>
      <c r="N1624" s="46"/>
      <c r="AU1624" s="46"/>
      <c r="AV1624" s="46"/>
      <c r="AW1624" s="46"/>
      <c r="AX1624" s="46"/>
      <c r="AY1624" s="46"/>
      <c r="BD1624" s="46"/>
      <c r="BE1624" s="46"/>
    </row>
    <row r="1625" spans="13:57" x14ac:dyDescent="0.25">
      <c r="M1625" s="46"/>
      <c r="N1625" s="46"/>
      <c r="AU1625" s="46"/>
      <c r="AV1625" s="46"/>
      <c r="AW1625" s="46"/>
      <c r="AX1625" s="46"/>
      <c r="AY1625" s="46"/>
      <c r="BD1625" s="46"/>
      <c r="BE1625" s="46"/>
    </row>
    <row r="1626" spans="13:57" x14ac:dyDescent="0.25">
      <c r="M1626" s="46"/>
      <c r="N1626" s="46"/>
      <c r="AU1626" s="46"/>
      <c r="AV1626" s="46"/>
      <c r="AW1626" s="46"/>
      <c r="AX1626" s="46"/>
      <c r="AY1626" s="46"/>
      <c r="BD1626" s="46"/>
      <c r="BE1626" s="46"/>
    </row>
    <row r="1627" spans="13:57" x14ac:dyDescent="0.25">
      <c r="M1627" s="46"/>
      <c r="N1627" s="46"/>
      <c r="AU1627" s="46"/>
      <c r="AV1627" s="46"/>
      <c r="AW1627" s="46"/>
      <c r="AX1627" s="46"/>
      <c r="AY1627" s="46"/>
      <c r="BD1627" s="46"/>
      <c r="BE1627" s="46"/>
    </row>
    <row r="1628" spans="13:57" x14ac:dyDescent="0.25">
      <c r="M1628" s="46"/>
      <c r="N1628" s="46"/>
      <c r="AU1628" s="46"/>
      <c r="AV1628" s="46"/>
      <c r="AW1628" s="46"/>
      <c r="AX1628" s="46"/>
      <c r="AY1628" s="46"/>
      <c r="BD1628" s="46"/>
      <c r="BE1628" s="46"/>
    </row>
    <row r="1629" spans="13:57" x14ac:dyDescent="0.25">
      <c r="M1629" s="46"/>
      <c r="N1629" s="46"/>
      <c r="AU1629" s="46"/>
      <c r="AV1629" s="46"/>
      <c r="AW1629" s="46"/>
      <c r="AX1629" s="46"/>
      <c r="AY1629" s="46"/>
      <c r="BD1629" s="46"/>
      <c r="BE1629" s="46"/>
    </row>
    <row r="1630" spans="13:57" x14ac:dyDescent="0.25">
      <c r="M1630" s="46"/>
      <c r="N1630" s="46"/>
      <c r="AU1630" s="46"/>
      <c r="AV1630" s="46"/>
      <c r="AW1630" s="46"/>
      <c r="AX1630" s="46"/>
      <c r="AY1630" s="46"/>
      <c r="BD1630" s="46"/>
      <c r="BE1630" s="46"/>
    </row>
    <row r="1631" spans="13:57" x14ac:dyDescent="0.25">
      <c r="M1631" s="46"/>
      <c r="N1631" s="46"/>
      <c r="AU1631" s="46"/>
      <c r="AV1631" s="46"/>
      <c r="AW1631" s="46"/>
      <c r="AX1631" s="46"/>
      <c r="AY1631" s="46"/>
      <c r="BD1631" s="46"/>
      <c r="BE1631" s="46"/>
    </row>
    <row r="1632" spans="13:57" x14ac:dyDescent="0.25">
      <c r="M1632" s="46"/>
      <c r="N1632" s="46"/>
      <c r="AU1632" s="46"/>
      <c r="AV1632" s="46"/>
      <c r="AW1632" s="46"/>
      <c r="AX1632" s="46"/>
      <c r="AY1632" s="46"/>
      <c r="BD1632" s="46"/>
      <c r="BE1632" s="46"/>
    </row>
    <row r="1633" spans="13:57" x14ac:dyDescent="0.25">
      <c r="M1633" s="46"/>
      <c r="N1633" s="46"/>
      <c r="AU1633" s="46"/>
      <c r="AV1633" s="46"/>
      <c r="AW1633" s="46"/>
      <c r="AX1633" s="46"/>
      <c r="AY1633" s="46"/>
      <c r="BD1633" s="46"/>
      <c r="BE1633" s="46"/>
    </row>
    <row r="1634" spans="13:57" x14ac:dyDescent="0.25">
      <c r="M1634" s="46"/>
      <c r="N1634" s="46"/>
      <c r="AU1634" s="46"/>
      <c r="AV1634" s="46"/>
      <c r="AW1634" s="46"/>
      <c r="AX1634" s="46"/>
      <c r="AY1634" s="46"/>
      <c r="BD1634" s="46"/>
      <c r="BE1634" s="46"/>
    </row>
    <row r="1635" spans="13:57" x14ac:dyDescent="0.25">
      <c r="M1635" s="46"/>
      <c r="N1635" s="46"/>
      <c r="AU1635" s="46"/>
      <c r="AV1635" s="46"/>
      <c r="AW1635" s="46"/>
      <c r="AX1635" s="46"/>
      <c r="AY1635" s="46"/>
      <c r="BD1635" s="46"/>
      <c r="BE1635" s="46"/>
    </row>
    <row r="1636" spans="13:57" x14ac:dyDescent="0.25">
      <c r="M1636" s="46"/>
      <c r="N1636" s="46"/>
      <c r="AU1636" s="46"/>
      <c r="AV1636" s="46"/>
      <c r="AW1636" s="46"/>
      <c r="AX1636" s="46"/>
      <c r="AY1636" s="46"/>
      <c r="BD1636" s="46"/>
      <c r="BE1636" s="46"/>
    </row>
    <row r="1637" spans="13:57" x14ac:dyDescent="0.25">
      <c r="M1637" s="46"/>
      <c r="N1637" s="46"/>
      <c r="AU1637" s="46"/>
      <c r="AV1637" s="46"/>
      <c r="AW1637" s="46"/>
      <c r="AX1637" s="46"/>
      <c r="AY1637" s="46"/>
      <c r="BD1637" s="46"/>
      <c r="BE1637" s="46"/>
    </row>
    <row r="1638" spans="13:57" x14ac:dyDescent="0.25">
      <c r="M1638" s="46"/>
      <c r="N1638" s="46"/>
      <c r="AU1638" s="46"/>
      <c r="AV1638" s="46"/>
      <c r="AW1638" s="46"/>
      <c r="AX1638" s="46"/>
      <c r="AY1638" s="46"/>
      <c r="BD1638" s="46"/>
      <c r="BE1638" s="46"/>
    </row>
    <row r="1639" spans="13:57" x14ac:dyDescent="0.25">
      <c r="M1639" s="46"/>
      <c r="N1639" s="46"/>
      <c r="AU1639" s="46"/>
      <c r="AV1639" s="46"/>
      <c r="AW1639" s="46"/>
      <c r="AX1639" s="46"/>
      <c r="AY1639" s="46"/>
      <c r="BD1639" s="46"/>
      <c r="BE1639" s="46"/>
    </row>
    <row r="1640" spans="13:57" x14ac:dyDescent="0.25">
      <c r="M1640" s="46"/>
      <c r="N1640" s="46"/>
      <c r="AU1640" s="46"/>
      <c r="AV1640" s="46"/>
      <c r="AW1640" s="46"/>
      <c r="AX1640" s="46"/>
      <c r="AY1640" s="46"/>
      <c r="BD1640" s="46"/>
      <c r="BE1640" s="46"/>
    </row>
    <row r="1641" spans="13:57" x14ac:dyDescent="0.25">
      <c r="M1641" s="46"/>
      <c r="N1641" s="46"/>
      <c r="AU1641" s="46"/>
      <c r="AV1641" s="46"/>
      <c r="AW1641" s="46"/>
      <c r="AX1641" s="46"/>
      <c r="AY1641" s="46"/>
      <c r="BD1641" s="46"/>
      <c r="BE1641" s="46"/>
    </row>
    <row r="1642" spans="13:57" x14ac:dyDescent="0.25">
      <c r="M1642" s="46"/>
      <c r="N1642" s="46"/>
      <c r="AU1642" s="46"/>
      <c r="AV1642" s="46"/>
      <c r="AW1642" s="46"/>
      <c r="AX1642" s="46"/>
      <c r="AY1642" s="46"/>
      <c r="BD1642" s="46"/>
      <c r="BE1642" s="46"/>
    </row>
    <row r="1643" spans="13:57" x14ac:dyDescent="0.25">
      <c r="M1643" s="46"/>
      <c r="N1643" s="46"/>
      <c r="AU1643" s="46"/>
      <c r="AV1643" s="46"/>
      <c r="AW1643" s="46"/>
      <c r="AX1643" s="46"/>
      <c r="AY1643" s="46"/>
      <c r="BD1643" s="46"/>
      <c r="BE1643" s="46"/>
    </row>
    <row r="1644" spans="13:57" x14ac:dyDescent="0.25">
      <c r="M1644" s="46"/>
      <c r="N1644" s="46"/>
      <c r="AU1644" s="46"/>
      <c r="AV1644" s="46"/>
      <c r="AW1644" s="46"/>
      <c r="AX1644" s="46"/>
      <c r="AY1644" s="46"/>
      <c r="BD1644" s="46"/>
      <c r="BE1644" s="46"/>
    </row>
    <row r="1645" spans="13:57" x14ac:dyDescent="0.25">
      <c r="M1645" s="46"/>
      <c r="N1645" s="46"/>
      <c r="AU1645" s="46"/>
      <c r="AV1645" s="46"/>
      <c r="AW1645" s="46"/>
      <c r="AX1645" s="46"/>
      <c r="AY1645" s="46"/>
      <c r="BD1645" s="46"/>
      <c r="BE1645" s="46"/>
    </row>
    <row r="1646" spans="13:57" x14ac:dyDescent="0.25">
      <c r="M1646" s="46"/>
      <c r="N1646" s="46"/>
      <c r="AU1646" s="46"/>
      <c r="AV1646" s="46"/>
      <c r="AW1646" s="46"/>
      <c r="AX1646" s="46"/>
      <c r="AY1646" s="46"/>
      <c r="BD1646" s="46"/>
      <c r="BE1646" s="46"/>
    </row>
    <row r="1647" spans="13:57" x14ac:dyDescent="0.25">
      <c r="M1647" s="46"/>
      <c r="N1647" s="46"/>
      <c r="AU1647" s="46"/>
      <c r="AV1647" s="46"/>
      <c r="AW1647" s="46"/>
      <c r="AX1647" s="46"/>
      <c r="AY1647" s="46"/>
      <c r="BD1647" s="46"/>
      <c r="BE1647" s="46"/>
    </row>
    <row r="1648" spans="13:57" x14ac:dyDescent="0.25">
      <c r="M1648" s="46"/>
      <c r="N1648" s="46"/>
      <c r="AU1648" s="46"/>
      <c r="AV1648" s="46"/>
      <c r="AW1648" s="46"/>
      <c r="AX1648" s="46"/>
      <c r="AY1648" s="46"/>
      <c r="BD1648" s="46"/>
      <c r="BE1648" s="46"/>
    </row>
    <row r="1649" spans="13:57" x14ac:dyDescent="0.25">
      <c r="M1649" s="46"/>
      <c r="N1649" s="46"/>
      <c r="AU1649" s="46"/>
      <c r="AV1649" s="46"/>
      <c r="AW1649" s="46"/>
      <c r="AX1649" s="46"/>
      <c r="AY1649" s="46"/>
      <c r="BD1649" s="46"/>
      <c r="BE1649" s="46"/>
    </row>
    <row r="1650" spans="13:57" x14ac:dyDescent="0.25">
      <c r="M1650" s="46"/>
      <c r="N1650" s="46"/>
      <c r="AU1650" s="46"/>
      <c r="AV1650" s="46"/>
      <c r="AW1650" s="46"/>
      <c r="AX1650" s="46"/>
      <c r="AY1650" s="46"/>
      <c r="BD1650" s="46"/>
      <c r="BE1650" s="46"/>
    </row>
    <row r="1651" spans="13:57" x14ac:dyDescent="0.25">
      <c r="M1651" s="46"/>
      <c r="N1651" s="46"/>
      <c r="AU1651" s="46"/>
      <c r="AV1651" s="46"/>
      <c r="AW1651" s="46"/>
      <c r="AX1651" s="46"/>
      <c r="AY1651" s="46"/>
      <c r="BD1651" s="46"/>
      <c r="BE1651" s="46"/>
    </row>
    <row r="1652" spans="13:57" x14ac:dyDescent="0.25">
      <c r="M1652" s="46"/>
      <c r="N1652" s="46"/>
      <c r="AU1652" s="46"/>
      <c r="AV1652" s="46"/>
      <c r="AW1652" s="46"/>
      <c r="AX1652" s="46"/>
      <c r="AY1652" s="46"/>
      <c r="BD1652" s="46"/>
      <c r="BE1652" s="46"/>
    </row>
    <row r="1653" spans="13:57" x14ac:dyDescent="0.25">
      <c r="M1653" s="46"/>
      <c r="N1653" s="46"/>
      <c r="AU1653" s="46"/>
      <c r="AV1653" s="46"/>
      <c r="AW1653" s="46"/>
      <c r="AX1653" s="46"/>
      <c r="AY1653" s="46"/>
      <c r="BD1653" s="46"/>
      <c r="BE1653" s="46"/>
    </row>
    <row r="1654" spans="13:57" x14ac:dyDescent="0.25">
      <c r="M1654" s="46"/>
      <c r="N1654" s="46"/>
      <c r="AU1654" s="46"/>
      <c r="AV1654" s="46"/>
      <c r="AW1654" s="46"/>
      <c r="AX1654" s="46"/>
      <c r="AY1654" s="46"/>
      <c r="BD1654" s="46"/>
      <c r="BE1654" s="46"/>
    </row>
    <row r="1655" spans="13:57" x14ac:dyDescent="0.25">
      <c r="M1655" s="46"/>
      <c r="N1655" s="46"/>
      <c r="AU1655" s="46"/>
      <c r="AV1655" s="46"/>
      <c r="AW1655" s="46"/>
      <c r="AX1655" s="46"/>
      <c r="AY1655" s="46"/>
      <c r="BD1655" s="46"/>
      <c r="BE1655" s="46"/>
    </row>
    <row r="1656" spans="13:57" x14ac:dyDescent="0.25">
      <c r="M1656" s="46"/>
      <c r="N1656" s="46"/>
      <c r="AU1656" s="46"/>
      <c r="AV1656" s="46"/>
      <c r="AW1656" s="46"/>
      <c r="AX1656" s="46"/>
      <c r="AY1656" s="46"/>
      <c r="BD1656" s="46"/>
      <c r="BE1656" s="46"/>
    </row>
    <row r="1657" spans="13:57" x14ac:dyDescent="0.25">
      <c r="M1657" s="46"/>
      <c r="N1657" s="46"/>
      <c r="AU1657" s="46"/>
      <c r="AV1657" s="46"/>
      <c r="AW1657" s="46"/>
      <c r="AX1657" s="46"/>
      <c r="AY1657" s="46"/>
      <c r="BD1657" s="46"/>
      <c r="BE1657" s="46"/>
    </row>
    <row r="1658" spans="13:57" x14ac:dyDescent="0.25">
      <c r="M1658" s="46"/>
      <c r="N1658" s="46"/>
      <c r="AU1658" s="46"/>
      <c r="AV1658" s="46"/>
      <c r="AW1658" s="46"/>
      <c r="AX1658" s="46"/>
      <c r="AY1658" s="46"/>
      <c r="BD1658" s="46"/>
      <c r="BE1658" s="46"/>
    </row>
    <row r="1659" spans="13:57" x14ac:dyDescent="0.25">
      <c r="M1659" s="46"/>
      <c r="N1659" s="46"/>
      <c r="AU1659" s="46"/>
      <c r="AV1659" s="46"/>
      <c r="AW1659" s="46"/>
      <c r="AX1659" s="46"/>
      <c r="AY1659" s="46"/>
      <c r="BD1659" s="46"/>
      <c r="BE1659" s="46"/>
    </row>
    <row r="1660" spans="13:57" x14ac:dyDescent="0.25">
      <c r="M1660" s="46"/>
      <c r="N1660" s="46"/>
      <c r="AU1660" s="46"/>
      <c r="AV1660" s="46"/>
      <c r="AW1660" s="46"/>
      <c r="AX1660" s="46"/>
      <c r="AY1660" s="46"/>
      <c r="BD1660" s="46"/>
      <c r="BE1660" s="46"/>
    </row>
    <row r="1661" spans="13:57" x14ac:dyDescent="0.25">
      <c r="M1661" s="46"/>
      <c r="N1661" s="46"/>
      <c r="AU1661" s="46"/>
      <c r="AV1661" s="46"/>
      <c r="AW1661" s="46"/>
      <c r="AX1661" s="46"/>
      <c r="AY1661" s="46"/>
      <c r="BD1661" s="46"/>
      <c r="BE1661" s="46"/>
    </row>
    <row r="1662" spans="13:57" x14ac:dyDescent="0.25">
      <c r="M1662" s="46"/>
      <c r="N1662" s="46"/>
      <c r="AU1662" s="46"/>
      <c r="AV1662" s="46"/>
      <c r="AW1662" s="46"/>
      <c r="AX1662" s="46"/>
      <c r="AY1662" s="46"/>
      <c r="BD1662" s="46"/>
      <c r="BE1662" s="46"/>
    </row>
    <row r="1663" spans="13:57" x14ac:dyDescent="0.25">
      <c r="M1663" s="46"/>
      <c r="N1663" s="46"/>
      <c r="AU1663" s="46"/>
      <c r="AV1663" s="46"/>
      <c r="AW1663" s="46"/>
      <c r="AX1663" s="46"/>
      <c r="AY1663" s="46"/>
      <c r="BD1663" s="46"/>
      <c r="BE1663" s="46"/>
    </row>
    <row r="1664" spans="13:57" x14ac:dyDescent="0.25">
      <c r="M1664" s="46"/>
      <c r="N1664" s="46"/>
      <c r="AU1664" s="46"/>
      <c r="AV1664" s="46"/>
      <c r="AW1664" s="46"/>
      <c r="AX1664" s="46"/>
      <c r="AY1664" s="46"/>
      <c r="BD1664" s="46"/>
      <c r="BE1664" s="46"/>
    </row>
    <row r="1665" spans="13:57" x14ac:dyDescent="0.25">
      <c r="M1665" s="46"/>
      <c r="N1665" s="46"/>
      <c r="AU1665" s="46"/>
      <c r="AV1665" s="46"/>
      <c r="AW1665" s="46"/>
      <c r="AX1665" s="46"/>
      <c r="AY1665" s="46"/>
      <c r="BD1665" s="46"/>
      <c r="BE1665" s="46"/>
    </row>
    <row r="1666" spans="13:57" x14ac:dyDescent="0.25">
      <c r="M1666" s="46"/>
      <c r="N1666" s="46"/>
      <c r="AU1666" s="46"/>
      <c r="AV1666" s="46"/>
      <c r="AW1666" s="46"/>
      <c r="AX1666" s="46"/>
      <c r="AY1666" s="46"/>
      <c r="BD1666" s="46"/>
      <c r="BE1666" s="46"/>
    </row>
    <row r="1667" spans="13:57" x14ac:dyDescent="0.25">
      <c r="M1667" s="46"/>
      <c r="N1667" s="46"/>
      <c r="AU1667" s="46"/>
      <c r="AV1667" s="46"/>
      <c r="AW1667" s="46"/>
      <c r="AX1667" s="46"/>
      <c r="AY1667" s="46"/>
      <c r="BD1667" s="46"/>
      <c r="BE1667" s="46"/>
    </row>
    <row r="1668" spans="13:57" x14ac:dyDescent="0.25">
      <c r="M1668" s="46"/>
      <c r="N1668" s="46"/>
      <c r="AU1668" s="46"/>
      <c r="AV1668" s="46"/>
      <c r="AW1668" s="46"/>
      <c r="AX1668" s="46"/>
      <c r="AY1668" s="46"/>
      <c r="BD1668" s="46"/>
      <c r="BE1668" s="46"/>
    </row>
    <row r="1669" spans="13:57" x14ac:dyDescent="0.25">
      <c r="M1669" s="46"/>
      <c r="N1669" s="46"/>
      <c r="AU1669" s="46"/>
      <c r="AV1669" s="46"/>
      <c r="AW1669" s="46"/>
      <c r="AX1669" s="46"/>
      <c r="AY1669" s="46"/>
      <c r="BD1669" s="46"/>
      <c r="BE1669" s="46"/>
    </row>
    <row r="1670" spans="13:57" x14ac:dyDescent="0.25">
      <c r="M1670" s="46"/>
      <c r="N1670" s="46"/>
      <c r="AU1670" s="46"/>
      <c r="AV1670" s="46"/>
      <c r="AW1670" s="46"/>
      <c r="AX1670" s="46"/>
      <c r="AY1670" s="46"/>
      <c r="BD1670" s="46"/>
      <c r="BE1670" s="46"/>
    </row>
    <row r="1671" spans="13:57" x14ac:dyDescent="0.25">
      <c r="M1671" s="46"/>
      <c r="N1671" s="46"/>
      <c r="AU1671" s="46"/>
      <c r="AV1671" s="46"/>
      <c r="AW1671" s="46"/>
      <c r="AX1671" s="46"/>
      <c r="AY1671" s="46"/>
      <c r="BD1671" s="46"/>
      <c r="BE1671" s="46"/>
    </row>
    <row r="1672" spans="13:57" x14ac:dyDescent="0.25">
      <c r="M1672" s="46"/>
      <c r="N1672" s="46"/>
      <c r="AU1672" s="46"/>
      <c r="AV1672" s="46"/>
      <c r="AW1672" s="46"/>
      <c r="AX1672" s="46"/>
      <c r="AY1672" s="46"/>
      <c r="BD1672" s="46"/>
      <c r="BE1672" s="46"/>
    </row>
    <row r="1673" spans="13:57" x14ac:dyDescent="0.25">
      <c r="M1673" s="46"/>
      <c r="N1673" s="46"/>
      <c r="AU1673" s="46"/>
      <c r="AV1673" s="46"/>
      <c r="AW1673" s="46"/>
      <c r="AX1673" s="46"/>
      <c r="AY1673" s="46"/>
      <c r="BD1673" s="46"/>
      <c r="BE1673" s="46"/>
    </row>
    <row r="1674" spans="13:57" x14ac:dyDescent="0.25">
      <c r="M1674" s="46"/>
      <c r="N1674" s="46"/>
      <c r="AU1674" s="46"/>
      <c r="AV1674" s="46"/>
      <c r="AW1674" s="46"/>
      <c r="AX1674" s="46"/>
      <c r="AY1674" s="46"/>
      <c r="BD1674" s="46"/>
      <c r="BE1674" s="46"/>
    </row>
    <row r="1675" spans="13:57" x14ac:dyDescent="0.25">
      <c r="M1675" s="46"/>
      <c r="N1675" s="46"/>
      <c r="AU1675" s="46"/>
      <c r="AV1675" s="46"/>
      <c r="AW1675" s="46"/>
      <c r="AX1675" s="46"/>
      <c r="AY1675" s="46"/>
      <c r="BD1675" s="46"/>
      <c r="BE1675" s="46"/>
    </row>
    <row r="1676" spans="13:57" x14ac:dyDescent="0.25">
      <c r="M1676" s="46"/>
      <c r="N1676" s="46"/>
      <c r="AU1676" s="46"/>
      <c r="AV1676" s="46"/>
      <c r="AW1676" s="46"/>
      <c r="AX1676" s="46"/>
      <c r="AY1676" s="46"/>
      <c r="BD1676" s="46"/>
      <c r="BE1676" s="46"/>
    </row>
    <row r="1677" spans="13:57" x14ac:dyDescent="0.25">
      <c r="M1677" s="46"/>
      <c r="N1677" s="46"/>
      <c r="AU1677" s="46"/>
      <c r="AV1677" s="46"/>
      <c r="AW1677" s="46"/>
      <c r="AX1677" s="46"/>
      <c r="AY1677" s="46"/>
      <c r="BD1677" s="46"/>
      <c r="BE1677" s="46"/>
    </row>
    <row r="1678" spans="13:57" x14ac:dyDescent="0.25">
      <c r="M1678" s="46"/>
      <c r="N1678" s="46"/>
      <c r="AU1678" s="46"/>
      <c r="AV1678" s="46"/>
      <c r="AW1678" s="46"/>
      <c r="AX1678" s="46"/>
      <c r="AY1678" s="46"/>
      <c r="BD1678" s="46"/>
      <c r="BE1678" s="46"/>
    </row>
    <row r="1679" spans="13:57" x14ac:dyDescent="0.25">
      <c r="M1679" s="46"/>
      <c r="N1679" s="46"/>
      <c r="AU1679" s="46"/>
      <c r="AV1679" s="46"/>
      <c r="AW1679" s="46"/>
      <c r="AX1679" s="46"/>
      <c r="AY1679" s="46"/>
      <c r="BD1679" s="46"/>
      <c r="BE1679" s="46"/>
    </row>
    <row r="1680" spans="13:57" x14ac:dyDescent="0.25">
      <c r="M1680" s="46"/>
      <c r="N1680" s="46"/>
      <c r="AU1680" s="46"/>
      <c r="AV1680" s="46"/>
      <c r="AW1680" s="46"/>
      <c r="AX1680" s="46"/>
      <c r="AY1680" s="46"/>
      <c r="BD1680" s="46"/>
      <c r="BE1680" s="46"/>
    </row>
    <row r="1681" spans="13:57" x14ac:dyDescent="0.25">
      <c r="M1681" s="46"/>
      <c r="N1681" s="46"/>
      <c r="AU1681" s="46"/>
      <c r="AV1681" s="46"/>
      <c r="AW1681" s="46"/>
      <c r="AX1681" s="46"/>
      <c r="AY1681" s="46"/>
      <c r="BD1681" s="46"/>
      <c r="BE1681" s="46"/>
    </row>
    <row r="1682" spans="13:57" x14ac:dyDescent="0.25">
      <c r="M1682" s="46"/>
      <c r="N1682" s="46"/>
      <c r="AU1682" s="46"/>
      <c r="AV1682" s="46"/>
      <c r="AW1682" s="46"/>
      <c r="AX1682" s="46"/>
      <c r="AY1682" s="46"/>
      <c r="BD1682" s="46"/>
      <c r="BE1682" s="46"/>
    </row>
    <row r="1683" spans="13:57" x14ac:dyDescent="0.25">
      <c r="M1683" s="46"/>
      <c r="N1683" s="46"/>
      <c r="AU1683" s="46"/>
      <c r="AV1683" s="46"/>
      <c r="AW1683" s="46"/>
      <c r="AX1683" s="46"/>
      <c r="AY1683" s="46"/>
      <c r="BD1683" s="46"/>
      <c r="BE1683" s="46"/>
    </row>
    <row r="1684" spans="13:57" x14ac:dyDescent="0.25">
      <c r="M1684" s="46"/>
      <c r="N1684" s="46"/>
      <c r="AU1684" s="46"/>
      <c r="AV1684" s="46"/>
      <c r="AW1684" s="46"/>
      <c r="AX1684" s="46"/>
      <c r="AY1684" s="46"/>
      <c r="BD1684" s="46"/>
      <c r="BE1684" s="46"/>
    </row>
    <row r="1685" spans="13:57" x14ac:dyDescent="0.25">
      <c r="M1685" s="46"/>
      <c r="N1685" s="46"/>
      <c r="AU1685" s="46"/>
      <c r="AV1685" s="46"/>
      <c r="AW1685" s="46"/>
      <c r="AX1685" s="46"/>
      <c r="AY1685" s="46"/>
      <c r="BD1685" s="46"/>
      <c r="BE1685" s="46"/>
    </row>
    <row r="1686" spans="13:57" x14ac:dyDescent="0.25">
      <c r="M1686" s="46"/>
      <c r="N1686" s="46"/>
      <c r="AU1686" s="46"/>
      <c r="AV1686" s="46"/>
      <c r="AW1686" s="46"/>
      <c r="AX1686" s="46"/>
      <c r="AY1686" s="46"/>
      <c r="BD1686" s="46"/>
      <c r="BE1686" s="46"/>
    </row>
    <row r="1687" spans="13:57" x14ac:dyDescent="0.25">
      <c r="M1687" s="46"/>
      <c r="N1687" s="46"/>
      <c r="AU1687" s="46"/>
      <c r="AV1687" s="46"/>
      <c r="AW1687" s="46"/>
      <c r="AX1687" s="46"/>
      <c r="AY1687" s="46"/>
      <c r="BD1687" s="46"/>
      <c r="BE1687" s="46"/>
    </row>
    <row r="1688" spans="13:57" x14ac:dyDescent="0.25">
      <c r="M1688" s="46"/>
      <c r="N1688" s="46"/>
      <c r="AU1688" s="46"/>
      <c r="AV1688" s="46"/>
      <c r="AW1688" s="46"/>
      <c r="AX1688" s="46"/>
      <c r="AY1688" s="46"/>
      <c r="BD1688" s="46"/>
      <c r="BE1688" s="46"/>
    </row>
    <row r="1689" spans="13:57" x14ac:dyDescent="0.25">
      <c r="M1689" s="46"/>
      <c r="N1689" s="46"/>
      <c r="AU1689" s="46"/>
      <c r="AV1689" s="46"/>
      <c r="AW1689" s="46"/>
      <c r="AX1689" s="46"/>
      <c r="AY1689" s="46"/>
      <c r="BD1689" s="46"/>
      <c r="BE1689" s="46"/>
    </row>
    <row r="1690" spans="13:57" x14ac:dyDescent="0.25">
      <c r="M1690" s="46"/>
      <c r="N1690" s="46"/>
      <c r="AU1690" s="46"/>
      <c r="AV1690" s="46"/>
      <c r="AW1690" s="46"/>
      <c r="AX1690" s="46"/>
      <c r="AY1690" s="46"/>
      <c r="BD1690" s="46"/>
      <c r="BE1690" s="46"/>
    </row>
    <row r="1691" spans="13:57" x14ac:dyDescent="0.25">
      <c r="M1691" s="46"/>
      <c r="N1691" s="46"/>
      <c r="AU1691" s="46"/>
      <c r="AV1691" s="46"/>
      <c r="AW1691" s="46"/>
      <c r="AX1691" s="46"/>
      <c r="AY1691" s="46"/>
      <c r="BD1691" s="46"/>
      <c r="BE1691" s="46"/>
    </row>
    <row r="1692" spans="13:57" x14ac:dyDescent="0.25">
      <c r="M1692" s="46"/>
      <c r="N1692" s="46"/>
      <c r="AU1692" s="46"/>
      <c r="AV1692" s="46"/>
      <c r="AW1692" s="46"/>
      <c r="AX1692" s="46"/>
      <c r="AY1692" s="46"/>
      <c r="BD1692" s="46"/>
      <c r="BE1692" s="46"/>
    </row>
    <row r="1693" spans="13:57" x14ac:dyDescent="0.25">
      <c r="M1693" s="46"/>
      <c r="N1693" s="46"/>
      <c r="AU1693" s="46"/>
      <c r="AV1693" s="46"/>
      <c r="AW1693" s="46"/>
      <c r="AX1693" s="46"/>
      <c r="AY1693" s="46"/>
      <c r="BD1693" s="46"/>
      <c r="BE1693" s="46"/>
    </row>
    <row r="1694" spans="13:57" x14ac:dyDescent="0.25">
      <c r="M1694" s="46"/>
      <c r="N1694" s="46"/>
      <c r="AU1694" s="46"/>
      <c r="AV1694" s="46"/>
      <c r="AW1694" s="46"/>
      <c r="AX1694" s="46"/>
      <c r="AY1694" s="46"/>
      <c r="BD1694" s="46"/>
      <c r="BE1694" s="46"/>
    </row>
    <row r="1695" spans="13:57" x14ac:dyDescent="0.25">
      <c r="M1695" s="46"/>
      <c r="N1695" s="46"/>
      <c r="AU1695" s="46"/>
      <c r="AV1695" s="46"/>
      <c r="AW1695" s="46"/>
      <c r="AX1695" s="46"/>
      <c r="AY1695" s="46"/>
      <c r="BD1695" s="46"/>
      <c r="BE1695" s="46"/>
    </row>
    <row r="1696" spans="13:57" x14ac:dyDescent="0.25">
      <c r="M1696" s="46"/>
      <c r="N1696" s="46"/>
      <c r="AU1696" s="46"/>
      <c r="AV1696" s="46"/>
      <c r="AW1696" s="46"/>
      <c r="AX1696" s="46"/>
      <c r="AY1696" s="46"/>
      <c r="BD1696" s="46"/>
      <c r="BE1696" s="46"/>
    </row>
    <row r="1697" spans="13:57" x14ac:dyDescent="0.25">
      <c r="M1697" s="46"/>
      <c r="N1697" s="46"/>
      <c r="AU1697" s="46"/>
      <c r="AV1697" s="46"/>
      <c r="AW1697" s="46"/>
      <c r="AX1697" s="46"/>
      <c r="AY1697" s="46"/>
      <c r="BD1697" s="46"/>
      <c r="BE1697" s="46"/>
    </row>
    <row r="1698" spans="13:57" x14ac:dyDescent="0.25">
      <c r="M1698" s="46"/>
      <c r="N1698" s="46"/>
      <c r="AU1698" s="46"/>
      <c r="AV1698" s="46"/>
      <c r="AW1698" s="46"/>
      <c r="AX1698" s="46"/>
      <c r="AY1698" s="46"/>
      <c r="BD1698" s="46"/>
      <c r="BE1698" s="46"/>
    </row>
    <row r="1699" spans="13:57" x14ac:dyDescent="0.25">
      <c r="M1699" s="46"/>
      <c r="N1699" s="46"/>
      <c r="AU1699" s="46"/>
      <c r="AV1699" s="46"/>
      <c r="AW1699" s="46"/>
      <c r="AX1699" s="46"/>
      <c r="AY1699" s="46"/>
      <c r="BD1699" s="46"/>
      <c r="BE1699" s="46"/>
    </row>
    <row r="1700" spans="13:57" x14ac:dyDescent="0.25">
      <c r="M1700" s="46"/>
      <c r="N1700" s="46"/>
      <c r="AU1700" s="46"/>
      <c r="AV1700" s="46"/>
      <c r="AW1700" s="46"/>
      <c r="AX1700" s="46"/>
      <c r="AY1700" s="46"/>
      <c r="BD1700" s="46"/>
      <c r="BE1700" s="46"/>
    </row>
    <row r="1701" spans="13:57" x14ac:dyDescent="0.25">
      <c r="M1701" s="46"/>
      <c r="N1701" s="46"/>
      <c r="AU1701" s="46"/>
      <c r="AV1701" s="46"/>
      <c r="AW1701" s="46"/>
      <c r="AX1701" s="46"/>
      <c r="AY1701" s="46"/>
      <c r="BD1701" s="46"/>
      <c r="BE1701" s="46"/>
    </row>
    <row r="1702" spans="13:57" x14ac:dyDescent="0.25">
      <c r="M1702" s="46"/>
      <c r="N1702" s="46"/>
      <c r="AU1702" s="46"/>
      <c r="AV1702" s="46"/>
      <c r="AW1702" s="46"/>
      <c r="AX1702" s="46"/>
      <c r="AY1702" s="46"/>
      <c r="BD1702" s="46"/>
      <c r="BE1702" s="46"/>
    </row>
    <row r="1703" spans="13:57" x14ac:dyDescent="0.25">
      <c r="M1703" s="46"/>
      <c r="N1703" s="46"/>
      <c r="AU1703" s="46"/>
      <c r="AV1703" s="46"/>
      <c r="AW1703" s="46"/>
      <c r="AX1703" s="46"/>
      <c r="AY1703" s="46"/>
      <c r="BD1703" s="46"/>
      <c r="BE1703" s="46"/>
    </row>
    <row r="1704" spans="13:57" x14ac:dyDescent="0.25">
      <c r="M1704" s="46"/>
      <c r="N1704" s="46"/>
      <c r="AU1704" s="46"/>
      <c r="AV1704" s="46"/>
      <c r="AW1704" s="46"/>
      <c r="AX1704" s="46"/>
      <c r="AY1704" s="46"/>
      <c r="BD1704" s="46"/>
      <c r="BE1704" s="46"/>
    </row>
    <row r="1705" spans="13:57" x14ac:dyDescent="0.25">
      <c r="M1705" s="46"/>
      <c r="N1705" s="46"/>
      <c r="AU1705" s="46"/>
      <c r="AV1705" s="46"/>
      <c r="AW1705" s="46"/>
      <c r="AX1705" s="46"/>
      <c r="AY1705" s="46"/>
      <c r="BD1705" s="46"/>
      <c r="BE1705" s="46"/>
    </row>
    <row r="1706" spans="13:57" x14ac:dyDescent="0.25">
      <c r="M1706" s="46"/>
      <c r="N1706" s="46"/>
      <c r="AU1706" s="46"/>
      <c r="AV1706" s="46"/>
      <c r="AW1706" s="46"/>
      <c r="AX1706" s="46"/>
      <c r="AY1706" s="46"/>
      <c r="BD1706" s="46"/>
      <c r="BE1706" s="46"/>
    </row>
    <row r="1707" spans="13:57" x14ac:dyDescent="0.25">
      <c r="M1707" s="46"/>
      <c r="N1707" s="46"/>
      <c r="AU1707" s="46"/>
      <c r="AV1707" s="46"/>
      <c r="AW1707" s="46"/>
      <c r="AX1707" s="46"/>
      <c r="AY1707" s="46"/>
      <c r="BD1707" s="46"/>
      <c r="BE1707" s="46"/>
    </row>
    <row r="1708" spans="13:57" x14ac:dyDescent="0.25">
      <c r="M1708" s="46"/>
      <c r="N1708" s="46"/>
      <c r="AU1708" s="46"/>
      <c r="AV1708" s="46"/>
      <c r="AW1708" s="46"/>
      <c r="AX1708" s="46"/>
      <c r="AY1708" s="46"/>
      <c r="BD1708" s="46"/>
      <c r="BE1708" s="46"/>
    </row>
    <row r="1709" spans="13:57" x14ac:dyDescent="0.25">
      <c r="M1709" s="46"/>
      <c r="N1709" s="46"/>
      <c r="AU1709" s="46"/>
      <c r="AV1709" s="46"/>
      <c r="AW1709" s="46"/>
      <c r="AX1709" s="46"/>
      <c r="AY1709" s="46"/>
      <c r="BD1709" s="46"/>
      <c r="BE1709" s="46"/>
    </row>
    <row r="1710" spans="13:57" x14ac:dyDescent="0.25">
      <c r="M1710" s="46"/>
      <c r="N1710" s="46"/>
      <c r="AU1710" s="46"/>
      <c r="AV1710" s="46"/>
      <c r="AW1710" s="46"/>
      <c r="AX1710" s="46"/>
      <c r="AY1710" s="46"/>
      <c r="BD1710" s="46"/>
      <c r="BE1710" s="46"/>
    </row>
    <row r="1711" spans="13:57" x14ac:dyDescent="0.25">
      <c r="M1711" s="46"/>
      <c r="N1711" s="46"/>
      <c r="AU1711" s="46"/>
      <c r="AV1711" s="46"/>
      <c r="AW1711" s="46"/>
      <c r="AX1711" s="46"/>
      <c r="AY1711" s="46"/>
      <c r="BD1711" s="46"/>
      <c r="BE1711" s="46"/>
    </row>
    <row r="1712" spans="13:57" x14ac:dyDescent="0.25">
      <c r="M1712" s="46"/>
      <c r="N1712" s="46"/>
      <c r="AU1712" s="46"/>
      <c r="AV1712" s="46"/>
      <c r="AW1712" s="46"/>
      <c r="AX1712" s="46"/>
      <c r="AY1712" s="46"/>
      <c r="BD1712" s="46"/>
      <c r="BE1712" s="46"/>
    </row>
    <row r="1713" spans="13:57" x14ac:dyDescent="0.25">
      <c r="M1713" s="46"/>
      <c r="N1713" s="46"/>
      <c r="AU1713" s="46"/>
      <c r="AV1713" s="46"/>
      <c r="AW1713" s="46"/>
      <c r="AX1713" s="46"/>
      <c r="AY1713" s="46"/>
      <c r="BD1713" s="46"/>
      <c r="BE1713" s="46"/>
    </row>
    <row r="1714" spans="13:57" x14ac:dyDescent="0.25">
      <c r="M1714" s="46"/>
      <c r="N1714" s="46"/>
      <c r="AU1714" s="46"/>
      <c r="AV1714" s="46"/>
      <c r="AW1714" s="46"/>
      <c r="AX1714" s="46"/>
      <c r="AY1714" s="46"/>
      <c r="BD1714" s="46"/>
      <c r="BE1714" s="46"/>
    </row>
    <row r="1715" spans="13:57" x14ac:dyDescent="0.25">
      <c r="M1715" s="46"/>
      <c r="N1715" s="46"/>
      <c r="AU1715" s="46"/>
      <c r="AV1715" s="46"/>
      <c r="AW1715" s="46"/>
      <c r="AX1715" s="46"/>
      <c r="AY1715" s="46"/>
      <c r="BD1715" s="46"/>
      <c r="BE1715" s="46"/>
    </row>
    <row r="1716" spans="13:57" x14ac:dyDescent="0.25">
      <c r="M1716" s="46"/>
      <c r="N1716" s="46"/>
      <c r="AU1716" s="46"/>
      <c r="AV1716" s="46"/>
      <c r="AW1716" s="46"/>
      <c r="AX1716" s="46"/>
      <c r="AY1716" s="46"/>
      <c r="BD1716" s="46"/>
      <c r="BE1716" s="46"/>
    </row>
    <row r="1717" spans="13:57" x14ac:dyDescent="0.25">
      <c r="M1717" s="46"/>
      <c r="N1717" s="46"/>
      <c r="AU1717" s="46"/>
      <c r="AV1717" s="46"/>
      <c r="AW1717" s="46"/>
      <c r="AX1717" s="46"/>
      <c r="AY1717" s="46"/>
      <c r="BD1717" s="46"/>
      <c r="BE1717" s="46"/>
    </row>
    <row r="1718" spans="13:57" x14ac:dyDescent="0.25">
      <c r="M1718" s="46"/>
      <c r="N1718" s="46"/>
      <c r="AU1718" s="46"/>
      <c r="AV1718" s="46"/>
      <c r="AW1718" s="46"/>
      <c r="AX1718" s="46"/>
      <c r="AY1718" s="46"/>
      <c r="BD1718" s="46"/>
      <c r="BE1718" s="46"/>
    </row>
    <row r="1719" spans="13:57" x14ac:dyDescent="0.25">
      <c r="M1719" s="46"/>
      <c r="N1719" s="46"/>
      <c r="AU1719" s="46"/>
      <c r="AV1719" s="46"/>
      <c r="AW1719" s="46"/>
      <c r="AX1719" s="46"/>
      <c r="AY1719" s="46"/>
      <c r="BD1719" s="46"/>
      <c r="BE1719" s="46"/>
    </row>
    <row r="1720" spans="13:57" x14ac:dyDescent="0.25">
      <c r="M1720" s="46"/>
      <c r="N1720" s="46"/>
      <c r="AU1720" s="46"/>
      <c r="AV1720" s="46"/>
      <c r="AW1720" s="46"/>
      <c r="AX1720" s="46"/>
      <c r="AY1720" s="46"/>
      <c r="BD1720" s="46"/>
      <c r="BE1720" s="46"/>
    </row>
    <row r="1721" spans="13:57" x14ac:dyDescent="0.25">
      <c r="M1721" s="46"/>
      <c r="N1721" s="46"/>
      <c r="AU1721" s="46"/>
      <c r="AV1721" s="46"/>
      <c r="AW1721" s="46"/>
      <c r="AX1721" s="46"/>
      <c r="AY1721" s="46"/>
      <c r="BD1721" s="46"/>
      <c r="BE1721" s="46"/>
    </row>
    <row r="1722" spans="13:57" x14ac:dyDescent="0.25">
      <c r="M1722" s="46"/>
      <c r="N1722" s="46"/>
      <c r="AU1722" s="46"/>
      <c r="AV1722" s="46"/>
      <c r="AW1722" s="46"/>
      <c r="AX1722" s="46"/>
      <c r="AY1722" s="46"/>
      <c r="BD1722" s="46"/>
      <c r="BE1722" s="46"/>
    </row>
    <row r="1723" spans="13:57" x14ac:dyDescent="0.25">
      <c r="M1723" s="46"/>
      <c r="N1723" s="46"/>
      <c r="AU1723" s="46"/>
      <c r="AV1723" s="46"/>
      <c r="AW1723" s="46"/>
      <c r="AX1723" s="46"/>
      <c r="AY1723" s="46"/>
      <c r="BD1723" s="46"/>
      <c r="BE1723" s="46"/>
    </row>
    <row r="1724" spans="13:57" x14ac:dyDescent="0.25">
      <c r="M1724" s="46"/>
      <c r="N1724" s="46"/>
      <c r="AU1724" s="46"/>
      <c r="AV1724" s="46"/>
      <c r="AW1724" s="46"/>
      <c r="AX1724" s="46"/>
      <c r="AY1724" s="46"/>
      <c r="BD1724" s="46"/>
      <c r="BE1724" s="46"/>
    </row>
    <row r="1725" spans="13:57" x14ac:dyDescent="0.25">
      <c r="M1725" s="46"/>
      <c r="N1725" s="46"/>
      <c r="AU1725" s="46"/>
      <c r="AV1725" s="46"/>
      <c r="AW1725" s="46"/>
      <c r="AX1725" s="46"/>
      <c r="AY1725" s="46"/>
      <c r="BD1725" s="46"/>
      <c r="BE1725" s="46"/>
    </row>
    <row r="1726" spans="13:57" x14ac:dyDescent="0.25">
      <c r="M1726" s="46"/>
      <c r="N1726" s="46"/>
      <c r="AU1726" s="46"/>
      <c r="AV1726" s="46"/>
      <c r="AW1726" s="46"/>
      <c r="AX1726" s="46"/>
      <c r="AY1726" s="46"/>
      <c r="BD1726" s="46"/>
      <c r="BE1726" s="46"/>
    </row>
    <row r="1727" spans="13:57" x14ac:dyDescent="0.25">
      <c r="M1727" s="46"/>
      <c r="N1727" s="46"/>
      <c r="AU1727" s="46"/>
      <c r="AV1727" s="46"/>
      <c r="AW1727" s="46"/>
      <c r="AX1727" s="46"/>
      <c r="AY1727" s="46"/>
      <c r="BD1727" s="46"/>
      <c r="BE1727" s="46"/>
    </row>
    <row r="1728" spans="13:57" x14ac:dyDescent="0.25">
      <c r="M1728" s="46"/>
      <c r="N1728" s="46"/>
      <c r="AU1728" s="46"/>
      <c r="AV1728" s="46"/>
      <c r="AW1728" s="46"/>
      <c r="AX1728" s="46"/>
      <c r="AY1728" s="46"/>
      <c r="BD1728" s="46"/>
      <c r="BE1728" s="46"/>
    </row>
    <row r="1729" spans="13:57" x14ac:dyDescent="0.25">
      <c r="M1729" s="46"/>
      <c r="N1729" s="46"/>
      <c r="AU1729" s="46"/>
      <c r="AV1729" s="46"/>
      <c r="AW1729" s="46"/>
      <c r="AX1729" s="46"/>
      <c r="AY1729" s="46"/>
      <c r="BD1729" s="46"/>
      <c r="BE1729" s="46"/>
    </row>
    <row r="1730" spans="13:57" x14ac:dyDescent="0.25">
      <c r="M1730" s="46"/>
      <c r="N1730" s="46"/>
      <c r="AU1730" s="46"/>
      <c r="AV1730" s="46"/>
      <c r="AW1730" s="46"/>
      <c r="AX1730" s="46"/>
      <c r="AY1730" s="46"/>
      <c r="BD1730" s="46"/>
      <c r="BE1730" s="46"/>
    </row>
    <row r="1731" spans="13:57" x14ac:dyDescent="0.25">
      <c r="M1731" s="46"/>
      <c r="N1731" s="46"/>
      <c r="AU1731" s="46"/>
      <c r="AV1731" s="46"/>
      <c r="AW1731" s="46"/>
      <c r="AX1731" s="46"/>
      <c r="AY1731" s="46"/>
      <c r="BD1731" s="46"/>
      <c r="BE1731" s="46"/>
    </row>
    <row r="1732" spans="13:57" x14ac:dyDescent="0.25">
      <c r="M1732" s="46"/>
      <c r="N1732" s="46"/>
      <c r="AU1732" s="46"/>
      <c r="AV1732" s="46"/>
      <c r="AW1732" s="46"/>
      <c r="AX1732" s="46"/>
      <c r="AY1732" s="46"/>
      <c r="BD1732" s="46"/>
      <c r="BE1732" s="46"/>
    </row>
    <row r="1733" spans="13:57" x14ac:dyDescent="0.25">
      <c r="M1733" s="46"/>
      <c r="N1733" s="46"/>
      <c r="AU1733" s="46"/>
      <c r="AV1733" s="46"/>
      <c r="AW1733" s="46"/>
      <c r="AX1733" s="46"/>
      <c r="AY1733" s="46"/>
      <c r="BD1733" s="46"/>
      <c r="BE1733" s="46"/>
    </row>
    <row r="1734" spans="13:57" x14ac:dyDescent="0.25">
      <c r="M1734" s="46"/>
      <c r="N1734" s="46"/>
      <c r="AU1734" s="46"/>
      <c r="AV1734" s="46"/>
      <c r="AW1734" s="46"/>
      <c r="AX1734" s="46"/>
      <c r="AY1734" s="46"/>
      <c r="BD1734" s="46"/>
      <c r="BE1734" s="46"/>
    </row>
    <row r="1735" spans="13:57" x14ac:dyDescent="0.25">
      <c r="M1735" s="46"/>
      <c r="N1735" s="46"/>
      <c r="AU1735" s="46"/>
      <c r="AV1735" s="46"/>
      <c r="AW1735" s="46"/>
      <c r="AX1735" s="46"/>
      <c r="AY1735" s="46"/>
      <c r="BD1735" s="46"/>
      <c r="BE1735" s="46"/>
    </row>
    <row r="1736" spans="13:57" x14ac:dyDescent="0.25">
      <c r="M1736" s="46"/>
      <c r="N1736" s="46"/>
      <c r="AU1736" s="46"/>
      <c r="AV1736" s="46"/>
      <c r="AW1736" s="46"/>
      <c r="AX1736" s="46"/>
      <c r="AY1736" s="46"/>
      <c r="BD1736" s="46"/>
      <c r="BE1736" s="46"/>
    </row>
    <row r="1737" spans="13:57" x14ac:dyDescent="0.25">
      <c r="M1737" s="46"/>
      <c r="N1737" s="46"/>
      <c r="AU1737" s="46"/>
      <c r="AV1737" s="46"/>
      <c r="AW1737" s="46"/>
      <c r="AX1737" s="46"/>
      <c r="AY1737" s="46"/>
      <c r="BD1737" s="46"/>
      <c r="BE1737" s="46"/>
    </row>
    <row r="1738" spans="13:57" x14ac:dyDescent="0.25">
      <c r="M1738" s="46"/>
      <c r="N1738" s="46"/>
      <c r="AU1738" s="46"/>
      <c r="AV1738" s="46"/>
      <c r="AW1738" s="46"/>
      <c r="AX1738" s="46"/>
      <c r="AY1738" s="46"/>
      <c r="BD1738" s="46"/>
      <c r="BE1738" s="46"/>
    </row>
    <row r="1739" spans="13:57" x14ac:dyDescent="0.25">
      <c r="M1739" s="46"/>
      <c r="N1739" s="46"/>
      <c r="AU1739" s="46"/>
      <c r="AV1739" s="46"/>
      <c r="AW1739" s="46"/>
      <c r="AX1739" s="46"/>
      <c r="AY1739" s="46"/>
      <c r="BD1739" s="46"/>
      <c r="BE1739" s="46"/>
    </row>
    <row r="1740" spans="13:57" x14ac:dyDescent="0.25">
      <c r="M1740" s="46"/>
      <c r="N1740" s="46"/>
      <c r="AU1740" s="46"/>
      <c r="AV1740" s="46"/>
      <c r="AW1740" s="46"/>
      <c r="AX1740" s="46"/>
      <c r="AY1740" s="46"/>
      <c r="BD1740" s="46"/>
      <c r="BE1740" s="46"/>
    </row>
    <row r="1741" spans="13:57" x14ac:dyDescent="0.25">
      <c r="M1741" s="46"/>
      <c r="N1741" s="46"/>
      <c r="AU1741" s="46"/>
      <c r="AV1741" s="46"/>
      <c r="AW1741" s="46"/>
      <c r="AX1741" s="46"/>
      <c r="AY1741" s="46"/>
      <c r="BD1741" s="46"/>
      <c r="BE1741" s="46"/>
    </row>
    <row r="1742" spans="13:57" x14ac:dyDescent="0.25">
      <c r="M1742" s="46"/>
      <c r="N1742" s="46"/>
      <c r="AU1742" s="46"/>
      <c r="AV1742" s="46"/>
      <c r="AW1742" s="46"/>
      <c r="AX1742" s="46"/>
      <c r="AY1742" s="46"/>
      <c r="BD1742" s="46"/>
      <c r="BE1742" s="46"/>
    </row>
    <row r="1743" spans="13:57" x14ac:dyDescent="0.25">
      <c r="M1743" s="46"/>
      <c r="N1743" s="46"/>
      <c r="AU1743" s="46"/>
      <c r="AV1743" s="46"/>
      <c r="AW1743" s="46"/>
      <c r="AX1743" s="46"/>
      <c r="AY1743" s="46"/>
      <c r="BD1743" s="46"/>
      <c r="BE1743" s="46"/>
    </row>
    <row r="1744" spans="13:57" x14ac:dyDescent="0.25">
      <c r="M1744" s="46"/>
      <c r="N1744" s="46"/>
      <c r="AU1744" s="46"/>
      <c r="AV1744" s="46"/>
      <c r="AW1744" s="46"/>
      <c r="AX1744" s="46"/>
      <c r="AY1744" s="46"/>
      <c r="BD1744" s="46"/>
      <c r="BE1744" s="46"/>
    </row>
    <row r="1745" spans="13:57" x14ac:dyDescent="0.25">
      <c r="M1745" s="46"/>
      <c r="N1745" s="46"/>
      <c r="AU1745" s="46"/>
      <c r="AV1745" s="46"/>
      <c r="AW1745" s="46"/>
      <c r="AX1745" s="46"/>
      <c r="AY1745" s="46"/>
      <c r="BD1745" s="46"/>
      <c r="BE1745" s="46"/>
    </row>
    <row r="1746" spans="13:57" x14ac:dyDescent="0.25">
      <c r="M1746" s="46"/>
      <c r="N1746" s="46"/>
      <c r="AU1746" s="46"/>
      <c r="AV1746" s="46"/>
      <c r="AW1746" s="46"/>
      <c r="AX1746" s="46"/>
      <c r="AY1746" s="46"/>
      <c r="BD1746" s="46"/>
      <c r="BE1746" s="46"/>
    </row>
    <row r="1747" spans="13:57" x14ac:dyDescent="0.25">
      <c r="M1747" s="46"/>
      <c r="N1747" s="46"/>
      <c r="AU1747" s="46"/>
      <c r="AV1747" s="46"/>
      <c r="AW1747" s="46"/>
      <c r="AX1747" s="46"/>
      <c r="AY1747" s="46"/>
      <c r="BD1747" s="46"/>
      <c r="BE1747" s="46"/>
    </row>
    <row r="1748" spans="13:57" x14ac:dyDescent="0.25">
      <c r="M1748" s="46"/>
      <c r="N1748" s="46"/>
      <c r="AU1748" s="46"/>
      <c r="AV1748" s="46"/>
      <c r="AW1748" s="46"/>
      <c r="AX1748" s="46"/>
      <c r="AY1748" s="46"/>
      <c r="BD1748" s="46"/>
      <c r="BE1748" s="46"/>
    </row>
    <row r="1749" spans="13:57" x14ac:dyDescent="0.25">
      <c r="M1749" s="46"/>
      <c r="N1749" s="46"/>
      <c r="AU1749" s="46"/>
      <c r="AV1749" s="46"/>
      <c r="AW1749" s="46"/>
      <c r="AX1749" s="46"/>
      <c r="AY1749" s="46"/>
      <c r="BD1749" s="46"/>
      <c r="BE1749" s="46"/>
    </row>
    <row r="1750" spans="13:57" x14ac:dyDescent="0.25">
      <c r="M1750" s="46"/>
      <c r="N1750" s="46"/>
      <c r="AU1750" s="46"/>
      <c r="AV1750" s="46"/>
      <c r="AW1750" s="46"/>
      <c r="AX1750" s="46"/>
      <c r="AY1750" s="46"/>
      <c r="BD1750" s="46"/>
      <c r="BE1750" s="46"/>
    </row>
    <row r="1751" spans="13:57" x14ac:dyDescent="0.25">
      <c r="M1751" s="46"/>
      <c r="N1751" s="46"/>
      <c r="AU1751" s="46"/>
      <c r="AV1751" s="46"/>
      <c r="AW1751" s="46"/>
      <c r="AX1751" s="46"/>
      <c r="AY1751" s="46"/>
      <c r="BD1751" s="46"/>
      <c r="BE1751" s="46"/>
    </row>
    <row r="1752" spans="13:57" x14ac:dyDescent="0.25">
      <c r="M1752" s="46"/>
      <c r="N1752" s="46"/>
      <c r="AU1752" s="46"/>
      <c r="AV1752" s="46"/>
      <c r="AW1752" s="46"/>
      <c r="AX1752" s="46"/>
      <c r="AY1752" s="46"/>
      <c r="BD1752" s="46"/>
      <c r="BE1752" s="46"/>
    </row>
    <row r="1753" spans="13:57" x14ac:dyDescent="0.25">
      <c r="M1753" s="46"/>
      <c r="N1753" s="46"/>
      <c r="AU1753" s="46"/>
      <c r="AV1753" s="46"/>
      <c r="AW1753" s="46"/>
      <c r="AX1753" s="46"/>
      <c r="AY1753" s="46"/>
      <c r="BD1753" s="46"/>
      <c r="BE1753" s="46"/>
    </row>
    <row r="1754" spans="13:57" x14ac:dyDescent="0.25">
      <c r="M1754" s="46"/>
      <c r="N1754" s="46"/>
      <c r="AU1754" s="46"/>
      <c r="AV1754" s="46"/>
      <c r="AW1754" s="46"/>
      <c r="AX1754" s="46"/>
      <c r="AY1754" s="46"/>
      <c r="BD1754" s="46"/>
      <c r="BE1754" s="46"/>
    </row>
    <row r="1755" spans="13:57" x14ac:dyDescent="0.25">
      <c r="M1755" s="46"/>
      <c r="N1755" s="46"/>
      <c r="AU1755" s="46"/>
      <c r="AV1755" s="46"/>
      <c r="AW1755" s="46"/>
      <c r="AX1755" s="46"/>
      <c r="AY1755" s="46"/>
      <c r="BD1755" s="46"/>
      <c r="BE1755" s="46"/>
    </row>
    <row r="1756" spans="13:57" x14ac:dyDescent="0.25">
      <c r="M1756" s="46"/>
      <c r="N1756" s="46"/>
      <c r="AU1756" s="46"/>
      <c r="AV1756" s="46"/>
      <c r="AW1756" s="46"/>
      <c r="AX1756" s="46"/>
      <c r="AY1756" s="46"/>
      <c r="BD1756" s="46"/>
      <c r="BE1756" s="46"/>
    </row>
    <row r="1757" spans="13:57" x14ac:dyDescent="0.25">
      <c r="M1757" s="46"/>
      <c r="N1757" s="46"/>
      <c r="AU1757" s="46"/>
      <c r="AV1757" s="46"/>
      <c r="AW1757" s="46"/>
      <c r="AX1757" s="46"/>
      <c r="AY1757" s="46"/>
      <c r="BD1757" s="46"/>
      <c r="BE1757" s="46"/>
    </row>
    <row r="1758" spans="13:57" x14ac:dyDescent="0.25">
      <c r="M1758" s="46"/>
      <c r="N1758" s="46"/>
      <c r="AU1758" s="46"/>
      <c r="AV1758" s="46"/>
      <c r="AW1758" s="46"/>
      <c r="AX1758" s="46"/>
      <c r="AY1758" s="46"/>
      <c r="BD1758" s="46"/>
      <c r="BE1758" s="46"/>
    </row>
    <row r="1759" spans="13:57" x14ac:dyDescent="0.25">
      <c r="M1759" s="46"/>
      <c r="N1759" s="46"/>
      <c r="AU1759" s="46"/>
      <c r="AV1759" s="46"/>
      <c r="AW1759" s="46"/>
      <c r="AX1759" s="46"/>
      <c r="AY1759" s="46"/>
      <c r="BD1759" s="46"/>
      <c r="BE1759" s="46"/>
    </row>
    <row r="1760" spans="13:57" x14ac:dyDescent="0.25">
      <c r="M1760" s="46"/>
      <c r="N1760" s="46"/>
      <c r="AU1760" s="46"/>
      <c r="AV1760" s="46"/>
      <c r="AW1760" s="46"/>
      <c r="AX1760" s="46"/>
      <c r="AY1760" s="46"/>
      <c r="BD1760" s="46"/>
      <c r="BE1760" s="46"/>
    </row>
    <row r="1761" spans="13:57" x14ac:dyDescent="0.25">
      <c r="M1761" s="46"/>
      <c r="N1761" s="46"/>
      <c r="AU1761" s="46"/>
      <c r="AV1761" s="46"/>
      <c r="AW1761" s="46"/>
      <c r="AX1761" s="46"/>
      <c r="AY1761" s="46"/>
      <c r="BD1761" s="46"/>
      <c r="BE1761" s="46"/>
    </row>
    <row r="1762" spans="13:57" x14ac:dyDescent="0.25">
      <c r="M1762" s="46"/>
      <c r="N1762" s="46"/>
      <c r="AU1762" s="46"/>
      <c r="AV1762" s="46"/>
      <c r="AW1762" s="46"/>
      <c r="AX1762" s="46"/>
      <c r="AY1762" s="46"/>
      <c r="BD1762" s="46"/>
      <c r="BE1762" s="46"/>
    </row>
    <row r="1763" spans="13:57" x14ac:dyDescent="0.25">
      <c r="M1763" s="46"/>
      <c r="N1763" s="46"/>
      <c r="AU1763" s="46"/>
      <c r="AV1763" s="46"/>
      <c r="AW1763" s="46"/>
      <c r="AX1763" s="46"/>
      <c r="AY1763" s="46"/>
      <c r="BD1763" s="46"/>
      <c r="BE1763" s="46"/>
    </row>
    <row r="1764" spans="13:57" x14ac:dyDescent="0.25">
      <c r="M1764" s="46"/>
      <c r="N1764" s="46"/>
      <c r="AU1764" s="46"/>
      <c r="AV1764" s="46"/>
      <c r="AW1764" s="46"/>
      <c r="AX1764" s="46"/>
      <c r="AY1764" s="46"/>
      <c r="BD1764" s="46"/>
      <c r="BE1764" s="46"/>
    </row>
    <row r="1765" spans="13:57" x14ac:dyDescent="0.25">
      <c r="M1765" s="46"/>
      <c r="N1765" s="46"/>
      <c r="AU1765" s="46"/>
      <c r="AV1765" s="46"/>
      <c r="AW1765" s="46"/>
      <c r="AX1765" s="46"/>
      <c r="AY1765" s="46"/>
      <c r="BD1765" s="46"/>
      <c r="BE1765" s="46"/>
    </row>
    <row r="1766" spans="13:57" x14ac:dyDescent="0.25">
      <c r="M1766" s="46"/>
      <c r="N1766" s="46"/>
      <c r="AU1766" s="46"/>
      <c r="AV1766" s="46"/>
      <c r="AW1766" s="46"/>
      <c r="AX1766" s="46"/>
      <c r="AY1766" s="46"/>
      <c r="BD1766" s="46"/>
      <c r="BE1766" s="46"/>
    </row>
    <row r="1767" spans="13:57" x14ac:dyDescent="0.25">
      <c r="M1767" s="46"/>
      <c r="N1767" s="46"/>
      <c r="AU1767" s="46"/>
      <c r="AV1767" s="46"/>
      <c r="AW1767" s="46"/>
      <c r="AX1767" s="46"/>
      <c r="AY1767" s="46"/>
      <c r="BD1767" s="46"/>
      <c r="BE1767" s="46"/>
    </row>
    <row r="1768" spans="13:57" x14ac:dyDescent="0.25">
      <c r="M1768" s="46"/>
      <c r="N1768" s="46"/>
      <c r="AU1768" s="46"/>
      <c r="AV1768" s="46"/>
      <c r="AW1768" s="46"/>
      <c r="AX1768" s="46"/>
      <c r="AY1768" s="46"/>
      <c r="BD1768" s="46"/>
      <c r="BE1768" s="46"/>
    </row>
    <row r="1769" spans="13:57" x14ac:dyDescent="0.25">
      <c r="M1769" s="46"/>
      <c r="N1769" s="46"/>
      <c r="AU1769" s="46"/>
      <c r="AV1769" s="46"/>
      <c r="AW1769" s="46"/>
      <c r="AX1769" s="46"/>
      <c r="AY1769" s="46"/>
      <c r="BD1769" s="46"/>
      <c r="BE1769" s="46"/>
    </row>
    <row r="1770" spans="13:57" x14ac:dyDescent="0.25">
      <c r="M1770" s="46"/>
      <c r="N1770" s="46"/>
      <c r="AU1770" s="46"/>
      <c r="AV1770" s="46"/>
      <c r="AW1770" s="46"/>
      <c r="AX1770" s="46"/>
      <c r="AY1770" s="46"/>
      <c r="BD1770" s="46"/>
      <c r="BE1770" s="46"/>
    </row>
    <row r="1771" spans="13:57" x14ac:dyDescent="0.25">
      <c r="M1771" s="46"/>
      <c r="N1771" s="46"/>
      <c r="AU1771" s="46"/>
      <c r="AV1771" s="46"/>
      <c r="AW1771" s="46"/>
      <c r="AX1771" s="46"/>
      <c r="AY1771" s="46"/>
      <c r="BD1771" s="46"/>
      <c r="BE1771" s="46"/>
    </row>
    <row r="1772" spans="13:57" x14ac:dyDescent="0.25">
      <c r="M1772" s="46"/>
      <c r="N1772" s="46"/>
      <c r="AU1772" s="46"/>
      <c r="AV1772" s="46"/>
      <c r="AW1772" s="46"/>
      <c r="AX1772" s="46"/>
      <c r="AY1772" s="46"/>
      <c r="BD1772" s="46"/>
      <c r="BE1772" s="46"/>
    </row>
    <row r="1773" spans="13:57" x14ac:dyDescent="0.25">
      <c r="M1773" s="46"/>
      <c r="N1773" s="46"/>
      <c r="AU1773" s="46"/>
      <c r="AV1773" s="46"/>
      <c r="AW1773" s="46"/>
      <c r="AX1773" s="46"/>
      <c r="AY1773" s="46"/>
      <c r="BD1773" s="46"/>
      <c r="BE1773" s="46"/>
    </row>
    <row r="1774" spans="13:57" x14ac:dyDescent="0.25">
      <c r="M1774" s="46"/>
      <c r="N1774" s="46"/>
      <c r="AU1774" s="46"/>
      <c r="AV1774" s="46"/>
      <c r="AW1774" s="46"/>
      <c r="AX1774" s="46"/>
      <c r="AY1774" s="46"/>
      <c r="BD1774" s="46"/>
      <c r="BE1774" s="46"/>
    </row>
    <row r="1775" spans="13:57" x14ac:dyDescent="0.25">
      <c r="M1775" s="46"/>
      <c r="N1775" s="46"/>
      <c r="AU1775" s="46"/>
      <c r="AV1775" s="46"/>
      <c r="AW1775" s="46"/>
      <c r="AX1775" s="46"/>
      <c r="AY1775" s="46"/>
      <c r="BD1775" s="46"/>
      <c r="BE1775" s="46"/>
    </row>
    <row r="1776" spans="13:57" x14ac:dyDescent="0.25">
      <c r="M1776" s="46"/>
      <c r="N1776" s="46"/>
      <c r="AU1776" s="46"/>
      <c r="AV1776" s="46"/>
      <c r="AW1776" s="46"/>
      <c r="AX1776" s="46"/>
      <c r="AY1776" s="46"/>
      <c r="BD1776" s="46"/>
      <c r="BE1776" s="46"/>
    </row>
    <row r="1777" spans="13:57" x14ac:dyDescent="0.25">
      <c r="M1777" s="46"/>
      <c r="N1777" s="46"/>
      <c r="AU1777" s="46"/>
      <c r="AV1777" s="46"/>
      <c r="AW1777" s="46"/>
      <c r="AX1777" s="46"/>
      <c r="AY1777" s="46"/>
      <c r="BD1777" s="46"/>
      <c r="BE1777" s="46"/>
    </row>
    <row r="1778" spans="13:57" x14ac:dyDescent="0.25">
      <c r="M1778" s="46"/>
      <c r="N1778" s="46"/>
      <c r="AU1778" s="46"/>
      <c r="AV1778" s="46"/>
      <c r="AW1778" s="46"/>
      <c r="AX1778" s="46"/>
      <c r="AY1778" s="46"/>
      <c r="BD1778" s="46"/>
      <c r="BE1778" s="46"/>
    </row>
    <row r="1779" spans="13:57" x14ac:dyDescent="0.25">
      <c r="M1779" s="46"/>
      <c r="N1779" s="46"/>
      <c r="AU1779" s="46"/>
      <c r="AV1779" s="46"/>
      <c r="AW1779" s="46"/>
      <c r="AX1779" s="46"/>
      <c r="AY1779" s="46"/>
      <c r="BD1779" s="46"/>
      <c r="BE1779" s="46"/>
    </row>
    <row r="1780" spans="13:57" x14ac:dyDescent="0.25">
      <c r="M1780" s="46"/>
      <c r="N1780" s="46"/>
      <c r="AU1780" s="46"/>
      <c r="AV1780" s="46"/>
      <c r="AW1780" s="46"/>
      <c r="AX1780" s="46"/>
      <c r="AY1780" s="46"/>
      <c r="BD1780" s="46"/>
      <c r="BE1780" s="46"/>
    </row>
    <row r="1781" spans="13:57" x14ac:dyDescent="0.25">
      <c r="M1781" s="46"/>
      <c r="N1781" s="46"/>
      <c r="AU1781" s="46"/>
      <c r="AV1781" s="46"/>
      <c r="AW1781" s="46"/>
      <c r="AX1781" s="46"/>
      <c r="AY1781" s="46"/>
      <c r="BD1781" s="46"/>
      <c r="BE1781" s="46"/>
    </row>
    <row r="1782" spans="13:57" x14ac:dyDescent="0.25">
      <c r="M1782" s="46"/>
      <c r="N1782" s="46"/>
      <c r="AU1782" s="46"/>
      <c r="AV1782" s="46"/>
      <c r="AW1782" s="46"/>
      <c r="AX1782" s="46"/>
      <c r="AY1782" s="46"/>
      <c r="BD1782" s="46"/>
      <c r="BE1782" s="46"/>
    </row>
    <row r="1783" spans="13:57" x14ac:dyDescent="0.25">
      <c r="M1783" s="46"/>
      <c r="N1783" s="46"/>
      <c r="AU1783" s="46"/>
      <c r="AV1783" s="46"/>
      <c r="AW1783" s="46"/>
      <c r="AX1783" s="46"/>
      <c r="AY1783" s="46"/>
      <c r="BD1783" s="46"/>
      <c r="BE1783" s="46"/>
    </row>
    <row r="1784" spans="13:57" x14ac:dyDescent="0.25">
      <c r="M1784" s="46"/>
      <c r="N1784" s="46"/>
      <c r="AU1784" s="46"/>
      <c r="AV1784" s="46"/>
      <c r="AW1784" s="46"/>
      <c r="AX1784" s="46"/>
      <c r="AY1784" s="46"/>
      <c r="BD1784" s="46"/>
      <c r="BE1784" s="46"/>
    </row>
    <row r="1785" spans="13:57" x14ac:dyDescent="0.25">
      <c r="M1785" s="46"/>
      <c r="N1785" s="46"/>
      <c r="AU1785" s="46"/>
      <c r="AV1785" s="46"/>
      <c r="AW1785" s="46"/>
      <c r="AX1785" s="46"/>
      <c r="AY1785" s="46"/>
      <c r="BD1785" s="46"/>
      <c r="BE1785" s="46"/>
    </row>
    <row r="1786" spans="13:57" x14ac:dyDescent="0.25">
      <c r="M1786" s="46"/>
      <c r="N1786" s="46"/>
      <c r="AU1786" s="46"/>
      <c r="AV1786" s="46"/>
      <c r="AW1786" s="46"/>
      <c r="AX1786" s="46"/>
      <c r="AY1786" s="46"/>
      <c r="BD1786" s="46"/>
      <c r="BE1786" s="46"/>
    </row>
    <row r="1787" spans="13:57" x14ac:dyDescent="0.25">
      <c r="M1787" s="46"/>
      <c r="N1787" s="46"/>
      <c r="AU1787" s="46"/>
      <c r="AV1787" s="46"/>
      <c r="AW1787" s="46"/>
      <c r="AX1787" s="46"/>
      <c r="AY1787" s="46"/>
      <c r="BD1787" s="46"/>
      <c r="BE1787" s="46"/>
    </row>
    <row r="1788" spans="13:57" x14ac:dyDescent="0.25">
      <c r="M1788" s="46"/>
      <c r="N1788" s="46"/>
      <c r="AU1788" s="46"/>
      <c r="AV1788" s="46"/>
      <c r="AW1788" s="46"/>
      <c r="AX1788" s="46"/>
      <c r="AY1788" s="46"/>
      <c r="BD1788" s="46"/>
      <c r="BE1788" s="46"/>
    </row>
    <row r="1789" spans="13:57" x14ac:dyDescent="0.25">
      <c r="M1789" s="46"/>
      <c r="N1789" s="46"/>
      <c r="AU1789" s="46"/>
      <c r="AV1789" s="46"/>
      <c r="AW1789" s="46"/>
      <c r="AX1789" s="46"/>
      <c r="AY1789" s="46"/>
      <c r="BD1789" s="46"/>
      <c r="BE1789" s="46"/>
    </row>
    <row r="1790" spans="13:57" x14ac:dyDescent="0.25">
      <c r="M1790" s="46"/>
      <c r="N1790" s="46"/>
      <c r="AU1790" s="46"/>
      <c r="AV1790" s="46"/>
      <c r="AW1790" s="46"/>
      <c r="AX1790" s="46"/>
      <c r="AY1790" s="46"/>
      <c r="BD1790" s="46"/>
      <c r="BE1790" s="46"/>
    </row>
    <row r="1791" spans="13:57" x14ac:dyDescent="0.25">
      <c r="M1791" s="46"/>
      <c r="N1791" s="46"/>
      <c r="AU1791" s="46"/>
      <c r="AV1791" s="46"/>
      <c r="AW1791" s="46"/>
      <c r="AX1791" s="46"/>
      <c r="AY1791" s="46"/>
      <c r="BD1791" s="46"/>
      <c r="BE1791" s="46"/>
    </row>
    <row r="1792" spans="13:57" x14ac:dyDescent="0.25">
      <c r="M1792" s="46"/>
      <c r="N1792" s="46"/>
      <c r="AU1792" s="46"/>
      <c r="AV1792" s="46"/>
      <c r="AW1792" s="46"/>
      <c r="AX1792" s="46"/>
      <c r="AY1792" s="46"/>
      <c r="BD1792" s="46"/>
      <c r="BE1792" s="46"/>
    </row>
    <row r="1793" spans="13:57" x14ac:dyDescent="0.25">
      <c r="M1793" s="46"/>
      <c r="N1793" s="46"/>
      <c r="AU1793" s="46"/>
      <c r="AV1793" s="46"/>
      <c r="AW1793" s="46"/>
      <c r="AX1793" s="46"/>
      <c r="AY1793" s="46"/>
      <c r="BD1793" s="46"/>
      <c r="BE1793" s="46"/>
    </row>
    <row r="1794" spans="13:57" x14ac:dyDescent="0.25">
      <c r="M1794" s="46"/>
      <c r="N1794" s="46"/>
      <c r="AU1794" s="46"/>
      <c r="AV1794" s="46"/>
      <c r="AW1794" s="46"/>
      <c r="AX1794" s="46"/>
      <c r="AY1794" s="46"/>
      <c r="BD1794" s="46"/>
      <c r="BE1794" s="46"/>
    </row>
    <row r="1795" spans="13:57" x14ac:dyDescent="0.25">
      <c r="M1795" s="46"/>
      <c r="N1795" s="46"/>
      <c r="AU1795" s="46"/>
      <c r="AV1795" s="46"/>
      <c r="AW1795" s="46"/>
      <c r="AX1795" s="46"/>
      <c r="AY1795" s="46"/>
      <c r="BD1795" s="46"/>
      <c r="BE1795" s="46"/>
    </row>
    <row r="1796" spans="13:57" x14ac:dyDescent="0.25">
      <c r="M1796" s="46"/>
      <c r="N1796" s="46"/>
      <c r="AU1796" s="46"/>
      <c r="AV1796" s="46"/>
      <c r="AW1796" s="46"/>
      <c r="AX1796" s="46"/>
      <c r="AY1796" s="46"/>
      <c r="BD1796" s="46"/>
      <c r="BE1796" s="46"/>
    </row>
    <row r="1797" spans="13:57" x14ac:dyDescent="0.25">
      <c r="M1797" s="46"/>
      <c r="N1797" s="46"/>
      <c r="AU1797" s="46"/>
      <c r="AV1797" s="46"/>
      <c r="AW1797" s="46"/>
      <c r="AX1797" s="46"/>
      <c r="AY1797" s="46"/>
      <c r="BD1797" s="46"/>
      <c r="BE1797" s="46"/>
    </row>
    <row r="1798" spans="13:57" x14ac:dyDescent="0.25">
      <c r="M1798" s="46"/>
      <c r="N1798" s="46"/>
      <c r="AU1798" s="46"/>
      <c r="AV1798" s="46"/>
      <c r="AW1798" s="46"/>
      <c r="AX1798" s="46"/>
      <c r="AY1798" s="46"/>
      <c r="BD1798" s="46"/>
      <c r="BE1798" s="46"/>
    </row>
    <row r="1799" spans="13:57" x14ac:dyDescent="0.25">
      <c r="M1799" s="46"/>
      <c r="N1799" s="46"/>
      <c r="AU1799" s="46"/>
      <c r="AV1799" s="46"/>
      <c r="AW1799" s="46"/>
      <c r="AX1799" s="46"/>
      <c r="AY1799" s="46"/>
      <c r="BD1799" s="46"/>
      <c r="BE1799" s="46"/>
    </row>
    <row r="1800" spans="13:57" x14ac:dyDescent="0.25">
      <c r="M1800" s="46"/>
      <c r="N1800" s="46"/>
      <c r="AU1800" s="46"/>
      <c r="AV1800" s="46"/>
      <c r="AW1800" s="46"/>
      <c r="AX1800" s="46"/>
      <c r="AY1800" s="46"/>
      <c r="BD1800" s="46"/>
      <c r="BE1800" s="46"/>
    </row>
    <row r="1801" spans="13:57" x14ac:dyDescent="0.25">
      <c r="M1801" s="46"/>
      <c r="N1801" s="46"/>
      <c r="AU1801" s="46"/>
      <c r="AV1801" s="46"/>
      <c r="AW1801" s="46"/>
      <c r="AX1801" s="46"/>
      <c r="AY1801" s="46"/>
      <c r="BD1801" s="46"/>
      <c r="BE1801" s="46"/>
    </row>
    <row r="1802" spans="13:57" x14ac:dyDescent="0.25">
      <c r="M1802" s="46"/>
      <c r="N1802" s="46"/>
      <c r="AU1802" s="46"/>
      <c r="AV1802" s="46"/>
      <c r="AW1802" s="46"/>
      <c r="AX1802" s="46"/>
      <c r="AY1802" s="46"/>
      <c r="BD1802" s="46"/>
      <c r="BE1802" s="46"/>
    </row>
    <row r="1803" spans="13:57" x14ac:dyDescent="0.25">
      <c r="M1803" s="46"/>
      <c r="N1803" s="46"/>
      <c r="AU1803" s="46"/>
      <c r="AV1803" s="46"/>
      <c r="AW1803" s="46"/>
      <c r="AX1803" s="46"/>
      <c r="AY1803" s="46"/>
      <c r="BD1803" s="46"/>
      <c r="BE1803" s="46"/>
    </row>
    <row r="1804" spans="13:57" x14ac:dyDescent="0.25">
      <c r="M1804" s="46"/>
      <c r="N1804" s="46"/>
      <c r="AU1804" s="46"/>
      <c r="AV1804" s="46"/>
      <c r="AW1804" s="46"/>
      <c r="AX1804" s="46"/>
      <c r="AY1804" s="46"/>
      <c r="BD1804" s="46"/>
      <c r="BE1804" s="46"/>
    </row>
    <row r="1805" spans="13:57" x14ac:dyDescent="0.25">
      <c r="M1805" s="46"/>
      <c r="N1805" s="46"/>
      <c r="AU1805" s="46"/>
      <c r="AV1805" s="46"/>
      <c r="AW1805" s="46"/>
      <c r="AX1805" s="46"/>
      <c r="AY1805" s="46"/>
      <c r="BD1805" s="46"/>
      <c r="BE1805" s="46"/>
    </row>
    <row r="1806" spans="13:57" x14ac:dyDescent="0.25">
      <c r="M1806" s="46"/>
      <c r="N1806" s="46"/>
      <c r="AU1806" s="46"/>
      <c r="AV1806" s="46"/>
      <c r="AW1806" s="46"/>
      <c r="AX1806" s="46"/>
      <c r="AY1806" s="46"/>
      <c r="BD1806" s="46"/>
      <c r="BE1806" s="46"/>
    </row>
    <row r="1807" spans="13:57" x14ac:dyDescent="0.25">
      <c r="M1807" s="46"/>
      <c r="N1807" s="46"/>
      <c r="AU1807" s="46"/>
      <c r="AV1807" s="46"/>
      <c r="AW1807" s="46"/>
      <c r="AX1807" s="46"/>
      <c r="AY1807" s="46"/>
      <c r="BD1807" s="46"/>
      <c r="BE1807" s="46"/>
    </row>
    <row r="1808" spans="13:57" x14ac:dyDescent="0.25">
      <c r="M1808" s="46"/>
      <c r="N1808" s="46"/>
      <c r="AU1808" s="46"/>
      <c r="AV1808" s="46"/>
      <c r="AW1808" s="46"/>
      <c r="AX1808" s="46"/>
      <c r="AY1808" s="46"/>
      <c r="BD1808" s="46"/>
      <c r="BE1808" s="46"/>
    </row>
    <row r="1809" spans="13:57" x14ac:dyDescent="0.25">
      <c r="M1809" s="46"/>
      <c r="N1809" s="46"/>
      <c r="AU1809" s="46"/>
      <c r="AV1809" s="46"/>
      <c r="AW1809" s="46"/>
      <c r="AX1809" s="46"/>
      <c r="AY1809" s="46"/>
      <c r="BD1809" s="46"/>
      <c r="BE1809" s="46"/>
    </row>
    <row r="1810" spans="13:57" x14ac:dyDescent="0.25">
      <c r="M1810" s="46"/>
      <c r="N1810" s="46"/>
      <c r="AU1810" s="46"/>
      <c r="AV1810" s="46"/>
      <c r="AW1810" s="46"/>
      <c r="AX1810" s="46"/>
      <c r="AY1810" s="46"/>
      <c r="BD1810" s="46"/>
      <c r="BE1810" s="46"/>
    </row>
    <row r="1811" spans="13:57" x14ac:dyDescent="0.25">
      <c r="M1811" s="46"/>
      <c r="N1811" s="46"/>
      <c r="AU1811" s="46"/>
      <c r="AV1811" s="46"/>
      <c r="AW1811" s="46"/>
      <c r="AX1811" s="46"/>
      <c r="AY1811" s="46"/>
      <c r="BD1811" s="46"/>
      <c r="BE1811" s="46"/>
    </row>
    <row r="1812" spans="13:57" x14ac:dyDescent="0.25">
      <c r="M1812" s="46"/>
      <c r="N1812" s="46"/>
      <c r="AU1812" s="46"/>
      <c r="AV1812" s="46"/>
      <c r="AW1812" s="46"/>
      <c r="AX1812" s="46"/>
      <c r="AY1812" s="46"/>
      <c r="BD1812" s="46"/>
      <c r="BE1812" s="46"/>
    </row>
    <row r="1813" spans="13:57" x14ac:dyDescent="0.25">
      <c r="M1813" s="46"/>
      <c r="N1813" s="46"/>
      <c r="AU1813" s="46"/>
      <c r="AV1813" s="46"/>
      <c r="AW1813" s="46"/>
      <c r="AX1813" s="46"/>
      <c r="AY1813" s="46"/>
      <c r="BD1813" s="46"/>
      <c r="BE1813" s="46"/>
    </row>
    <row r="1814" spans="13:57" x14ac:dyDescent="0.25">
      <c r="M1814" s="46"/>
      <c r="N1814" s="46"/>
      <c r="AU1814" s="46"/>
      <c r="AV1814" s="46"/>
      <c r="AW1814" s="46"/>
      <c r="AX1814" s="46"/>
      <c r="AY1814" s="46"/>
      <c r="BD1814" s="46"/>
      <c r="BE1814" s="46"/>
    </row>
    <row r="1815" spans="13:57" x14ac:dyDescent="0.25">
      <c r="M1815" s="46"/>
      <c r="N1815" s="46"/>
      <c r="AU1815" s="46"/>
      <c r="AV1815" s="46"/>
      <c r="AW1815" s="46"/>
      <c r="AX1815" s="46"/>
      <c r="AY1815" s="46"/>
      <c r="BD1815" s="46"/>
      <c r="BE1815" s="46"/>
    </row>
    <row r="1816" spans="13:57" x14ac:dyDescent="0.25">
      <c r="M1816" s="46"/>
      <c r="N1816" s="46"/>
      <c r="AU1816" s="46"/>
      <c r="AV1816" s="46"/>
      <c r="AW1816" s="46"/>
      <c r="AX1816" s="46"/>
      <c r="AY1816" s="46"/>
      <c r="BD1816" s="46"/>
      <c r="BE1816" s="46"/>
    </row>
    <row r="1817" spans="13:57" x14ac:dyDescent="0.25">
      <c r="M1817" s="46"/>
      <c r="N1817" s="46"/>
      <c r="AU1817" s="46"/>
      <c r="AV1817" s="46"/>
      <c r="AW1817" s="46"/>
      <c r="AX1817" s="46"/>
      <c r="AY1817" s="46"/>
      <c r="BD1817" s="46"/>
      <c r="BE1817" s="46"/>
    </row>
    <row r="1818" spans="13:57" x14ac:dyDescent="0.25">
      <c r="M1818" s="46"/>
      <c r="N1818" s="46"/>
      <c r="AU1818" s="46"/>
      <c r="AV1818" s="46"/>
      <c r="AW1818" s="46"/>
      <c r="AX1818" s="46"/>
      <c r="AY1818" s="46"/>
      <c r="BD1818" s="46"/>
      <c r="BE1818" s="46"/>
    </row>
    <row r="1819" spans="13:57" x14ac:dyDescent="0.25">
      <c r="M1819" s="46"/>
      <c r="N1819" s="46"/>
      <c r="AU1819" s="46"/>
      <c r="AV1819" s="46"/>
      <c r="AW1819" s="46"/>
      <c r="AX1819" s="46"/>
      <c r="AY1819" s="46"/>
      <c r="BD1819" s="46"/>
      <c r="BE1819" s="46"/>
    </row>
    <row r="1820" spans="13:57" x14ac:dyDescent="0.25">
      <c r="M1820" s="46"/>
      <c r="N1820" s="46"/>
      <c r="AU1820" s="46"/>
      <c r="AV1820" s="46"/>
      <c r="AW1820" s="46"/>
      <c r="AX1820" s="46"/>
      <c r="AY1820" s="46"/>
      <c r="BD1820" s="46"/>
      <c r="BE1820" s="46"/>
    </row>
    <row r="1821" spans="13:57" x14ac:dyDescent="0.25">
      <c r="M1821" s="46"/>
      <c r="N1821" s="46"/>
      <c r="AU1821" s="46"/>
      <c r="AV1821" s="46"/>
      <c r="AW1821" s="46"/>
      <c r="AX1821" s="46"/>
      <c r="AY1821" s="46"/>
      <c r="BD1821" s="46"/>
      <c r="BE1821" s="46"/>
    </row>
    <row r="1822" spans="13:57" x14ac:dyDescent="0.25">
      <c r="M1822" s="46"/>
      <c r="N1822" s="46"/>
      <c r="AU1822" s="46"/>
      <c r="AV1822" s="46"/>
      <c r="AW1822" s="46"/>
      <c r="AX1822" s="46"/>
      <c r="AY1822" s="46"/>
      <c r="BD1822" s="46"/>
      <c r="BE1822" s="46"/>
    </row>
    <row r="1823" spans="13:57" x14ac:dyDescent="0.25">
      <c r="M1823" s="46"/>
      <c r="N1823" s="46"/>
      <c r="AU1823" s="46"/>
      <c r="AV1823" s="46"/>
      <c r="AW1823" s="46"/>
      <c r="AX1823" s="46"/>
      <c r="AY1823" s="46"/>
      <c r="BD1823" s="46"/>
      <c r="BE1823" s="46"/>
    </row>
    <row r="1824" spans="13:57" x14ac:dyDescent="0.25">
      <c r="M1824" s="46"/>
      <c r="N1824" s="46"/>
      <c r="AU1824" s="46"/>
      <c r="AV1824" s="46"/>
      <c r="AW1824" s="46"/>
      <c r="AX1824" s="46"/>
      <c r="AY1824" s="46"/>
      <c r="BD1824" s="46"/>
      <c r="BE1824" s="46"/>
    </row>
    <row r="1825" spans="13:57" x14ac:dyDescent="0.25">
      <c r="M1825" s="46"/>
      <c r="N1825" s="46"/>
      <c r="AU1825" s="46"/>
      <c r="AV1825" s="46"/>
      <c r="AW1825" s="46"/>
      <c r="AX1825" s="46"/>
      <c r="AY1825" s="46"/>
      <c r="BD1825" s="46"/>
      <c r="BE1825" s="46"/>
    </row>
    <row r="1826" spans="13:57" x14ac:dyDescent="0.25">
      <c r="M1826" s="46"/>
      <c r="N1826" s="46"/>
      <c r="AU1826" s="46"/>
      <c r="AV1826" s="46"/>
      <c r="AW1826" s="46"/>
      <c r="AX1826" s="46"/>
      <c r="AY1826" s="46"/>
      <c r="BD1826" s="46"/>
      <c r="BE1826" s="46"/>
    </row>
    <row r="1827" spans="13:57" x14ac:dyDescent="0.25">
      <c r="M1827" s="46"/>
      <c r="N1827" s="46"/>
      <c r="AU1827" s="46"/>
      <c r="AV1827" s="46"/>
      <c r="AW1827" s="46"/>
      <c r="AX1827" s="46"/>
      <c r="AY1827" s="46"/>
      <c r="BD1827" s="46"/>
      <c r="BE1827" s="46"/>
    </row>
    <row r="1828" spans="13:57" x14ac:dyDescent="0.25">
      <c r="M1828" s="46"/>
      <c r="N1828" s="46"/>
      <c r="AU1828" s="46"/>
      <c r="AV1828" s="46"/>
      <c r="AW1828" s="46"/>
      <c r="AX1828" s="46"/>
      <c r="AY1828" s="46"/>
      <c r="BD1828" s="46"/>
      <c r="BE1828" s="46"/>
    </row>
    <row r="1829" spans="13:57" x14ac:dyDescent="0.25">
      <c r="M1829" s="46"/>
      <c r="N1829" s="46"/>
      <c r="AU1829" s="46"/>
      <c r="AV1829" s="46"/>
      <c r="AW1829" s="46"/>
      <c r="AX1829" s="46"/>
      <c r="AY1829" s="46"/>
      <c r="BD1829" s="46"/>
      <c r="BE1829" s="46"/>
    </row>
    <row r="1830" spans="13:57" x14ac:dyDescent="0.25">
      <c r="M1830" s="46"/>
      <c r="N1830" s="46"/>
      <c r="AU1830" s="46"/>
      <c r="AV1830" s="46"/>
      <c r="AW1830" s="46"/>
      <c r="AX1830" s="46"/>
      <c r="AY1830" s="46"/>
      <c r="BD1830" s="46"/>
      <c r="BE1830" s="46"/>
    </row>
    <row r="1831" spans="13:57" x14ac:dyDescent="0.25">
      <c r="M1831" s="46"/>
      <c r="N1831" s="46"/>
      <c r="AU1831" s="46"/>
      <c r="AV1831" s="46"/>
      <c r="AW1831" s="46"/>
      <c r="AX1831" s="46"/>
      <c r="AY1831" s="46"/>
      <c r="BD1831" s="46"/>
      <c r="BE1831" s="46"/>
    </row>
    <row r="1832" spans="13:57" x14ac:dyDescent="0.25">
      <c r="M1832" s="46"/>
      <c r="N1832" s="46"/>
      <c r="AU1832" s="46"/>
      <c r="AV1832" s="46"/>
      <c r="AW1832" s="46"/>
      <c r="AX1832" s="46"/>
      <c r="AY1832" s="46"/>
      <c r="BD1832" s="46"/>
      <c r="BE1832" s="46"/>
    </row>
    <row r="1833" spans="13:57" x14ac:dyDescent="0.25">
      <c r="M1833" s="46"/>
      <c r="N1833" s="46"/>
      <c r="AU1833" s="46"/>
      <c r="AV1833" s="46"/>
      <c r="AW1833" s="46"/>
      <c r="AX1833" s="46"/>
      <c r="AY1833" s="46"/>
      <c r="BD1833" s="46"/>
      <c r="BE1833" s="46"/>
    </row>
    <row r="1834" spans="13:57" x14ac:dyDescent="0.25">
      <c r="M1834" s="46"/>
      <c r="N1834" s="46"/>
      <c r="AU1834" s="46"/>
      <c r="AV1834" s="46"/>
      <c r="AW1834" s="46"/>
      <c r="AX1834" s="46"/>
      <c r="AY1834" s="46"/>
      <c r="BD1834" s="46"/>
      <c r="BE1834" s="46"/>
    </row>
    <row r="1835" spans="13:57" x14ac:dyDescent="0.25">
      <c r="M1835" s="46"/>
      <c r="N1835" s="46"/>
      <c r="AU1835" s="46"/>
      <c r="AV1835" s="46"/>
      <c r="AW1835" s="46"/>
      <c r="AX1835" s="46"/>
      <c r="AY1835" s="46"/>
      <c r="BD1835" s="46"/>
      <c r="BE1835" s="46"/>
    </row>
    <row r="1836" spans="13:57" x14ac:dyDescent="0.25">
      <c r="M1836" s="46"/>
      <c r="N1836" s="46"/>
      <c r="AU1836" s="46"/>
      <c r="AV1836" s="46"/>
      <c r="AW1836" s="46"/>
      <c r="AX1836" s="46"/>
      <c r="AY1836" s="46"/>
      <c r="BD1836" s="46"/>
      <c r="BE1836" s="46"/>
    </row>
    <row r="1837" spans="13:57" x14ac:dyDescent="0.25">
      <c r="M1837" s="46"/>
      <c r="N1837" s="46"/>
      <c r="AU1837" s="46"/>
      <c r="AV1837" s="46"/>
      <c r="AW1837" s="46"/>
      <c r="AX1837" s="46"/>
      <c r="AY1837" s="46"/>
      <c r="BD1837" s="46"/>
      <c r="BE1837" s="46"/>
    </row>
    <row r="1838" spans="13:57" x14ac:dyDescent="0.25">
      <c r="M1838" s="46"/>
      <c r="N1838" s="46"/>
      <c r="AU1838" s="46"/>
      <c r="AV1838" s="46"/>
      <c r="AW1838" s="46"/>
      <c r="AX1838" s="46"/>
      <c r="AY1838" s="46"/>
      <c r="BD1838" s="46"/>
      <c r="BE1838" s="46"/>
    </row>
    <row r="1839" spans="13:57" x14ac:dyDescent="0.25">
      <c r="M1839" s="46"/>
      <c r="N1839" s="46"/>
      <c r="AU1839" s="46"/>
      <c r="AV1839" s="46"/>
      <c r="AW1839" s="46"/>
      <c r="AX1839" s="46"/>
      <c r="AY1839" s="46"/>
      <c r="BD1839" s="46"/>
      <c r="BE1839" s="46"/>
    </row>
    <row r="1840" spans="13:57" x14ac:dyDescent="0.25">
      <c r="M1840" s="46"/>
      <c r="N1840" s="46"/>
      <c r="AU1840" s="46"/>
      <c r="AV1840" s="46"/>
      <c r="AW1840" s="46"/>
      <c r="AX1840" s="46"/>
      <c r="AY1840" s="46"/>
      <c r="BD1840" s="46"/>
      <c r="BE1840" s="46"/>
    </row>
    <row r="1841" spans="13:57" x14ac:dyDescent="0.25">
      <c r="M1841" s="46"/>
      <c r="N1841" s="46"/>
      <c r="AU1841" s="46"/>
      <c r="AV1841" s="46"/>
      <c r="AW1841" s="46"/>
      <c r="AX1841" s="46"/>
      <c r="AY1841" s="46"/>
      <c r="BD1841" s="46"/>
      <c r="BE1841" s="46"/>
    </row>
    <row r="1842" spans="13:57" x14ac:dyDescent="0.25">
      <c r="M1842" s="46"/>
      <c r="N1842" s="46"/>
      <c r="AU1842" s="46"/>
      <c r="AV1842" s="46"/>
      <c r="AW1842" s="46"/>
      <c r="AX1842" s="46"/>
      <c r="AY1842" s="46"/>
      <c r="BD1842" s="46"/>
      <c r="BE1842" s="46"/>
    </row>
    <row r="1843" spans="13:57" x14ac:dyDescent="0.25">
      <c r="M1843" s="46"/>
      <c r="N1843" s="46"/>
      <c r="AU1843" s="46"/>
      <c r="AV1843" s="46"/>
      <c r="AW1843" s="46"/>
      <c r="AX1843" s="46"/>
      <c r="AY1843" s="46"/>
      <c r="BD1843" s="46"/>
      <c r="BE1843" s="46"/>
    </row>
    <row r="1844" spans="13:57" x14ac:dyDescent="0.25">
      <c r="M1844" s="46"/>
      <c r="N1844" s="46"/>
      <c r="AU1844" s="46"/>
      <c r="AV1844" s="46"/>
      <c r="AW1844" s="46"/>
      <c r="AX1844" s="46"/>
      <c r="AY1844" s="46"/>
      <c r="BD1844" s="46"/>
      <c r="BE1844" s="46"/>
    </row>
    <row r="1845" spans="13:57" x14ac:dyDescent="0.25">
      <c r="M1845" s="46"/>
      <c r="N1845" s="46"/>
      <c r="AU1845" s="46"/>
      <c r="AV1845" s="46"/>
      <c r="AW1845" s="46"/>
      <c r="AX1845" s="46"/>
      <c r="AY1845" s="46"/>
      <c r="BD1845" s="46"/>
      <c r="BE1845" s="46"/>
    </row>
    <row r="1846" spans="13:57" x14ac:dyDescent="0.25">
      <c r="M1846" s="46"/>
      <c r="N1846" s="46"/>
      <c r="AU1846" s="46"/>
      <c r="AV1846" s="46"/>
      <c r="AW1846" s="46"/>
      <c r="AX1846" s="46"/>
      <c r="AY1846" s="46"/>
      <c r="BD1846" s="46"/>
      <c r="BE1846" s="46"/>
    </row>
    <row r="1847" spans="13:57" x14ac:dyDescent="0.25">
      <c r="M1847" s="46"/>
      <c r="N1847" s="46"/>
      <c r="AU1847" s="46"/>
      <c r="AV1847" s="46"/>
      <c r="AW1847" s="46"/>
      <c r="AX1847" s="46"/>
      <c r="AY1847" s="46"/>
      <c r="BD1847" s="46"/>
      <c r="BE1847" s="46"/>
    </row>
    <row r="1848" spans="13:57" x14ac:dyDescent="0.25">
      <c r="M1848" s="46"/>
      <c r="N1848" s="46"/>
      <c r="AU1848" s="46"/>
      <c r="AV1848" s="46"/>
      <c r="AW1848" s="46"/>
      <c r="AX1848" s="46"/>
      <c r="AY1848" s="46"/>
      <c r="BD1848" s="46"/>
      <c r="BE1848" s="46"/>
    </row>
    <row r="1849" spans="13:57" x14ac:dyDescent="0.25">
      <c r="M1849" s="46"/>
      <c r="N1849" s="46"/>
      <c r="AU1849" s="46"/>
      <c r="AV1849" s="46"/>
      <c r="AW1849" s="46"/>
      <c r="AX1849" s="46"/>
      <c r="AY1849" s="46"/>
      <c r="BD1849" s="46"/>
      <c r="BE1849" s="46"/>
    </row>
    <row r="1850" spans="13:57" x14ac:dyDescent="0.25">
      <c r="M1850" s="46"/>
      <c r="N1850" s="46"/>
      <c r="AU1850" s="46"/>
      <c r="AV1850" s="46"/>
      <c r="AW1850" s="46"/>
      <c r="AX1850" s="46"/>
      <c r="AY1850" s="46"/>
      <c r="BD1850" s="46"/>
      <c r="BE1850" s="46"/>
    </row>
    <row r="1851" spans="13:57" x14ac:dyDescent="0.25">
      <c r="M1851" s="46"/>
      <c r="N1851" s="46"/>
      <c r="AU1851" s="46"/>
      <c r="AV1851" s="46"/>
      <c r="AW1851" s="46"/>
      <c r="AX1851" s="46"/>
      <c r="AY1851" s="46"/>
      <c r="BD1851" s="46"/>
      <c r="BE1851" s="46"/>
    </row>
    <row r="1852" spans="13:57" x14ac:dyDescent="0.25">
      <c r="M1852" s="46"/>
      <c r="N1852" s="46"/>
      <c r="AU1852" s="46"/>
      <c r="AV1852" s="46"/>
      <c r="AW1852" s="46"/>
      <c r="AX1852" s="46"/>
      <c r="AY1852" s="46"/>
      <c r="BD1852" s="46"/>
      <c r="BE1852" s="46"/>
    </row>
    <row r="1853" spans="13:57" x14ac:dyDescent="0.25">
      <c r="M1853" s="46"/>
      <c r="N1853" s="46"/>
      <c r="AU1853" s="46"/>
      <c r="AV1853" s="46"/>
      <c r="AW1853" s="46"/>
      <c r="AX1853" s="46"/>
      <c r="AY1853" s="46"/>
      <c r="BD1853" s="46"/>
      <c r="BE1853" s="46"/>
    </row>
    <row r="1854" spans="13:57" x14ac:dyDescent="0.25">
      <c r="M1854" s="46"/>
      <c r="N1854" s="46"/>
      <c r="AU1854" s="46"/>
      <c r="AV1854" s="46"/>
      <c r="AW1854" s="46"/>
      <c r="AX1854" s="46"/>
      <c r="AY1854" s="46"/>
      <c r="BD1854" s="46"/>
      <c r="BE1854" s="46"/>
    </row>
    <row r="1855" spans="13:57" x14ac:dyDescent="0.25">
      <c r="M1855" s="46"/>
      <c r="N1855" s="46"/>
      <c r="AU1855" s="46"/>
      <c r="AV1855" s="46"/>
      <c r="AW1855" s="46"/>
      <c r="AX1855" s="46"/>
      <c r="AY1855" s="46"/>
      <c r="BD1855" s="46"/>
      <c r="BE1855" s="46"/>
    </row>
    <row r="1856" spans="13:57" x14ac:dyDescent="0.25">
      <c r="M1856" s="46"/>
      <c r="N1856" s="46"/>
      <c r="AU1856" s="46"/>
      <c r="AV1856" s="46"/>
      <c r="AW1856" s="46"/>
      <c r="AX1856" s="46"/>
      <c r="AY1856" s="46"/>
      <c r="BD1856" s="46"/>
      <c r="BE1856" s="46"/>
    </row>
    <row r="1857" spans="13:57" x14ac:dyDescent="0.25">
      <c r="M1857" s="46"/>
      <c r="N1857" s="46"/>
      <c r="AU1857" s="46"/>
      <c r="AV1857" s="46"/>
      <c r="AW1857" s="46"/>
      <c r="AX1857" s="46"/>
      <c r="AY1857" s="46"/>
      <c r="BD1857" s="46"/>
      <c r="BE1857" s="46"/>
    </row>
    <row r="1858" spans="13:57" x14ac:dyDescent="0.25">
      <c r="M1858" s="46"/>
      <c r="N1858" s="46"/>
      <c r="AU1858" s="46"/>
      <c r="AV1858" s="46"/>
      <c r="AW1858" s="46"/>
      <c r="AX1858" s="46"/>
      <c r="AY1858" s="46"/>
      <c r="BD1858" s="46"/>
      <c r="BE1858" s="46"/>
    </row>
    <row r="1859" spans="13:57" x14ac:dyDescent="0.25">
      <c r="M1859" s="46"/>
      <c r="N1859" s="46"/>
      <c r="AU1859" s="46"/>
      <c r="AV1859" s="46"/>
      <c r="AW1859" s="46"/>
      <c r="AX1859" s="46"/>
      <c r="AY1859" s="46"/>
      <c r="BD1859" s="46"/>
      <c r="BE1859" s="46"/>
    </row>
    <row r="1860" spans="13:57" x14ac:dyDescent="0.25">
      <c r="M1860" s="46"/>
      <c r="N1860" s="46"/>
      <c r="AU1860" s="46"/>
      <c r="AV1860" s="46"/>
      <c r="AW1860" s="46"/>
      <c r="AX1860" s="46"/>
      <c r="AY1860" s="46"/>
      <c r="BD1860" s="46"/>
      <c r="BE1860" s="46"/>
    </row>
    <row r="1861" spans="13:57" x14ac:dyDescent="0.25">
      <c r="M1861" s="46"/>
      <c r="N1861" s="46"/>
      <c r="AU1861" s="46"/>
      <c r="AV1861" s="46"/>
      <c r="AW1861" s="46"/>
      <c r="AX1861" s="46"/>
      <c r="AY1861" s="46"/>
      <c r="BD1861" s="46"/>
      <c r="BE1861" s="46"/>
    </row>
    <row r="1862" spans="13:57" x14ac:dyDescent="0.25">
      <c r="M1862" s="46"/>
      <c r="N1862" s="46"/>
      <c r="AU1862" s="46"/>
      <c r="AV1862" s="46"/>
      <c r="AW1862" s="46"/>
      <c r="AX1862" s="46"/>
      <c r="AY1862" s="46"/>
      <c r="BD1862" s="46"/>
      <c r="BE1862" s="46"/>
    </row>
    <row r="1863" spans="13:57" x14ac:dyDescent="0.25">
      <c r="M1863" s="46"/>
      <c r="N1863" s="46"/>
      <c r="AU1863" s="46"/>
      <c r="AV1863" s="46"/>
      <c r="AW1863" s="46"/>
      <c r="AX1863" s="46"/>
      <c r="AY1863" s="46"/>
      <c r="BD1863" s="46"/>
      <c r="BE1863" s="46"/>
    </row>
    <row r="1864" spans="13:57" x14ac:dyDescent="0.25">
      <c r="M1864" s="46"/>
      <c r="N1864" s="46"/>
      <c r="AU1864" s="46"/>
      <c r="AV1864" s="46"/>
      <c r="AW1864" s="46"/>
      <c r="AX1864" s="46"/>
      <c r="AY1864" s="46"/>
      <c r="BD1864" s="46"/>
      <c r="BE1864" s="46"/>
    </row>
    <row r="1865" spans="13:57" x14ac:dyDescent="0.25">
      <c r="M1865" s="46"/>
      <c r="N1865" s="46"/>
      <c r="AU1865" s="46"/>
      <c r="AV1865" s="46"/>
      <c r="AW1865" s="46"/>
      <c r="AX1865" s="46"/>
      <c r="AY1865" s="46"/>
      <c r="BD1865" s="46"/>
      <c r="BE1865" s="46"/>
    </row>
    <row r="1866" spans="13:57" x14ac:dyDescent="0.25">
      <c r="M1866" s="46"/>
      <c r="N1866" s="46"/>
      <c r="AU1866" s="46"/>
      <c r="AV1866" s="46"/>
      <c r="AW1866" s="46"/>
      <c r="AX1866" s="46"/>
      <c r="AY1866" s="46"/>
      <c r="BD1866" s="46"/>
      <c r="BE1866" s="46"/>
    </row>
    <row r="1867" spans="13:57" x14ac:dyDescent="0.25">
      <c r="M1867" s="46"/>
      <c r="N1867" s="46"/>
      <c r="AU1867" s="46"/>
      <c r="AV1867" s="46"/>
      <c r="AW1867" s="46"/>
      <c r="AX1867" s="46"/>
      <c r="AY1867" s="46"/>
      <c r="BD1867" s="46"/>
      <c r="BE1867" s="46"/>
    </row>
    <row r="1868" spans="13:57" x14ac:dyDescent="0.25">
      <c r="M1868" s="46"/>
      <c r="N1868" s="46"/>
      <c r="AU1868" s="46"/>
      <c r="AV1868" s="46"/>
      <c r="AW1868" s="46"/>
      <c r="AX1868" s="46"/>
      <c r="AY1868" s="46"/>
      <c r="BD1868" s="46"/>
      <c r="BE1868" s="46"/>
    </row>
    <row r="1869" spans="13:57" x14ac:dyDescent="0.25">
      <c r="M1869" s="46"/>
      <c r="N1869" s="46"/>
      <c r="AU1869" s="46"/>
      <c r="AV1869" s="46"/>
      <c r="AW1869" s="46"/>
      <c r="AX1869" s="46"/>
      <c r="AY1869" s="46"/>
      <c r="BD1869" s="46"/>
      <c r="BE1869" s="46"/>
    </row>
    <row r="1870" spans="13:57" x14ac:dyDescent="0.25">
      <c r="M1870" s="46"/>
      <c r="N1870" s="46"/>
      <c r="AU1870" s="46"/>
      <c r="AV1870" s="46"/>
      <c r="AW1870" s="46"/>
      <c r="AX1870" s="46"/>
      <c r="AY1870" s="46"/>
      <c r="BD1870" s="46"/>
      <c r="BE1870" s="46"/>
    </row>
    <row r="1871" spans="13:57" x14ac:dyDescent="0.25">
      <c r="M1871" s="46"/>
      <c r="N1871" s="46"/>
      <c r="AU1871" s="46"/>
      <c r="AV1871" s="46"/>
      <c r="AW1871" s="46"/>
      <c r="AX1871" s="46"/>
      <c r="AY1871" s="46"/>
      <c r="BD1871" s="46"/>
      <c r="BE1871" s="46"/>
    </row>
    <row r="1872" spans="13:57" x14ac:dyDescent="0.25">
      <c r="M1872" s="46"/>
      <c r="N1872" s="46"/>
      <c r="AU1872" s="46"/>
      <c r="AV1872" s="46"/>
      <c r="AW1872" s="46"/>
      <c r="AX1872" s="46"/>
      <c r="AY1872" s="46"/>
      <c r="BD1872" s="46"/>
      <c r="BE1872" s="46"/>
    </row>
    <row r="1873" spans="13:57" x14ac:dyDescent="0.25">
      <c r="M1873" s="46"/>
      <c r="N1873" s="46"/>
      <c r="AU1873" s="46"/>
      <c r="AV1873" s="46"/>
      <c r="AW1873" s="46"/>
      <c r="AX1873" s="46"/>
      <c r="AY1873" s="46"/>
      <c r="BD1873" s="46"/>
      <c r="BE1873" s="46"/>
    </row>
    <row r="1874" spans="13:57" x14ac:dyDescent="0.25">
      <c r="M1874" s="46"/>
      <c r="N1874" s="46"/>
      <c r="AU1874" s="46"/>
      <c r="AV1874" s="46"/>
      <c r="AW1874" s="46"/>
      <c r="AX1874" s="46"/>
      <c r="AY1874" s="46"/>
      <c r="BD1874" s="46"/>
      <c r="BE1874" s="46"/>
    </row>
    <row r="1875" spans="13:57" x14ac:dyDescent="0.25">
      <c r="M1875" s="46"/>
      <c r="N1875" s="46"/>
      <c r="AU1875" s="46"/>
      <c r="AV1875" s="46"/>
      <c r="AW1875" s="46"/>
      <c r="AX1875" s="46"/>
      <c r="AY1875" s="46"/>
      <c r="BD1875" s="46"/>
      <c r="BE1875" s="46"/>
    </row>
    <row r="1876" spans="13:57" x14ac:dyDescent="0.25">
      <c r="M1876" s="46"/>
      <c r="N1876" s="46"/>
      <c r="AU1876" s="46"/>
      <c r="AV1876" s="46"/>
      <c r="AW1876" s="46"/>
      <c r="AX1876" s="46"/>
      <c r="AY1876" s="46"/>
      <c r="BD1876" s="46"/>
      <c r="BE1876" s="46"/>
    </row>
    <row r="1877" spans="13:57" x14ac:dyDescent="0.25">
      <c r="M1877" s="46"/>
      <c r="N1877" s="46"/>
      <c r="AU1877" s="46"/>
      <c r="AV1877" s="46"/>
      <c r="AW1877" s="46"/>
      <c r="AX1877" s="46"/>
      <c r="AY1877" s="46"/>
      <c r="BD1877" s="46"/>
      <c r="BE1877" s="46"/>
    </row>
    <row r="1878" spans="13:57" x14ac:dyDescent="0.25">
      <c r="M1878" s="46"/>
      <c r="N1878" s="46"/>
      <c r="AU1878" s="46"/>
      <c r="AV1878" s="46"/>
      <c r="AW1878" s="46"/>
      <c r="AX1878" s="46"/>
      <c r="AY1878" s="46"/>
      <c r="BD1878" s="46"/>
      <c r="BE1878" s="46"/>
    </row>
    <row r="1879" spans="13:57" x14ac:dyDescent="0.25">
      <c r="M1879" s="46"/>
      <c r="N1879" s="46"/>
      <c r="AU1879" s="46"/>
      <c r="AV1879" s="46"/>
      <c r="AW1879" s="46"/>
      <c r="AX1879" s="46"/>
      <c r="AY1879" s="46"/>
      <c r="BD1879" s="46"/>
      <c r="BE1879" s="46"/>
    </row>
    <row r="1880" spans="13:57" x14ac:dyDescent="0.25">
      <c r="M1880" s="46"/>
      <c r="N1880" s="46"/>
      <c r="AU1880" s="46"/>
      <c r="AV1880" s="46"/>
      <c r="AW1880" s="46"/>
      <c r="AX1880" s="46"/>
      <c r="AY1880" s="46"/>
      <c r="BD1880" s="46"/>
      <c r="BE1880" s="46"/>
    </row>
    <row r="1881" spans="13:57" x14ac:dyDescent="0.25">
      <c r="M1881" s="46"/>
      <c r="N1881" s="46"/>
      <c r="AU1881" s="46"/>
      <c r="AV1881" s="46"/>
      <c r="AW1881" s="46"/>
      <c r="AX1881" s="46"/>
      <c r="AY1881" s="46"/>
      <c r="BD1881" s="46"/>
      <c r="BE1881" s="46"/>
    </row>
    <row r="1882" spans="13:57" x14ac:dyDescent="0.25">
      <c r="M1882" s="46"/>
      <c r="N1882" s="46"/>
      <c r="AU1882" s="46"/>
      <c r="AV1882" s="46"/>
      <c r="AW1882" s="46"/>
      <c r="AX1882" s="46"/>
      <c r="AY1882" s="46"/>
      <c r="BD1882" s="46"/>
      <c r="BE1882" s="46"/>
    </row>
    <row r="1883" spans="13:57" x14ac:dyDescent="0.25">
      <c r="M1883" s="46"/>
      <c r="N1883" s="46"/>
      <c r="AU1883" s="46"/>
      <c r="AV1883" s="46"/>
      <c r="AW1883" s="46"/>
      <c r="AX1883" s="46"/>
      <c r="AY1883" s="46"/>
      <c r="BD1883" s="46"/>
      <c r="BE1883" s="46"/>
    </row>
    <row r="1884" spans="13:57" x14ac:dyDescent="0.25">
      <c r="M1884" s="46"/>
      <c r="N1884" s="46"/>
      <c r="AU1884" s="46"/>
      <c r="AV1884" s="46"/>
      <c r="AW1884" s="46"/>
      <c r="AX1884" s="46"/>
      <c r="AY1884" s="46"/>
      <c r="BD1884" s="46"/>
      <c r="BE1884" s="46"/>
    </row>
    <row r="1885" spans="13:57" x14ac:dyDescent="0.25">
      <c r="M1885" s="46"/>
      <c r="N1885" s="46"/>
      <c r="AU1885" s="46"/>
      <c r="AV1885" s="46"/>
      <c r="AW1885" s="46"/>
      <c r="AX1885" s="46"/>
      <c r="AY1885" s="46"/>
      <c r="BD1885" s="46"/>
      <c r="BE1885" s="46"/>
    </row>
    <row r="1886" spans="13:57" x14ac:dyDescent="0.25">
      <c r="M1886" s="46"/>
      <c r="N1886" s="46"/>
      <c r="AU1886" s="46"/>
      <c r="AV1886" s="46"/>
      <c r="AW1886" s="46"/>
      <c r="AX1886" s="46"/>
      <c r="AY1886" s="46"/>
      <c r="BD1886" s="46"/>
      <c r="BE1886" s="46"/>
    </row>
    <row r="1887" spans="13:57" x14ac:dyDescent="0.25">
      <c r="M1887" s="46"/>
      <c r="N1887" s="46"/>
      <c r="AU1887" s="46"/>
      <c r="AV1887" s="46"/>
      <c r="AW1887" s="46"/>
      <c r="AX1887" s="46"/>
      <c r="AY1887" s="46"/>
      <c r="BD1887" s="46"/>
      <c r="BE1887" s="46"/>
    </row>
    <row r="1888" spans="13:57" x14ac:dyDescent="0.25">
      <c r="M1888" s="46"/>
      <c r="N1888" s="46"/>
      <c r="AU1888" s="46"/>
      <c r="AV1888" s="46"/>
      <c r="AW1888" s="46"/>
      <c r="AX1888" s="46"/>
      <c r="AY1888" s="46"/>
      <c r="BD1888" s="46"/>
      <c r="BE1888" s="46"/>
    </row>
    <row r="1889" spans="13:57" x14ac:dyDescent="0.25">
      <c r="M1889" s="46"/>
      <c r="N1889" s="46"/>
      <c r="AU1889" s="46"/>
      <c r="AV1889" s="46"/>
      <c r="AW1889" s="46"/>
      <c r="AX1889" s="46"/>
      <c r="AY1889" s="46"/>
      <c r="BD1889" s="46"/>
      <c r="BE1889" s="46"/>
    </row>
    <row r="1890" spans="13:57" x14ac:dyDescent="0.25">
      <c r="M1890" s="46"/>
      <c r="N1890" s="46"/>
      <c r="AU1890" s="46"/>
      <c r="AV1890" s="46"/>
      <c r="AW1890" s="46"/>
      <c r="AX1890" s="46"/>
      <c r="AY1890" s="46"/>
      <c r="BD1890" s="46"/>
      <c r="BE1890" s="46"/>
    </row>
    <row r="1891" spans="13:57" x14ac:dyDescent="0.25">
      <c r="M1891" s="46"/>
      <c r="N1891" s="46"/>
      <c r="AU1891" s="46"/>
      <c r="AV1891" s="46"/>
      <c r="AW1891" s="46"/>
      <c r="AX1891" s="46"/>
      <c r="AY1891" s="46"/>
      <c r="BD1891" s="46"/>
      <c r="BE1891" s="46"/>
    </row>
    <row r="1892" spans="13:57" x14ac:dyDescent="0.25">
      <c r="M1892" s="46"/>
      <c r="N1892" s="46"/>
      <c r="AU1892" s="46"/>
      <c r="AV1892" s="46"/>
      <c r="AW1892" s="46"/>
      <c r="AX1892" s="46"/>
      <c r="AY1892" s="46"/>
      <c r="BD1892" s="46"/>
      <c r="BE1892" s="46"/>
    </row>
    <row r="1893" spans="13:57" x14ac:dyDescent="0.25">
      <c r="M1893" s="46"/>
      <c r="N1893" s="46"/>
      <c r="AU1893" s="46"/>
      <c r="AV1893" s="46"/>
      <c r="AW1893" s="46"/>
      <c r="AX1893" s="46"/>
      <c r="AY1893" s="46"/>
      <c r="BD1893" s="46"/>
      <c r="BE1893" s="46"/>
    </row>
    <row r="1894" spans="13:57" x14ac:dyDescent="0.25">
      <c r="M1894" s="46"/>
      <c r="N1894" s="46"/>
      <c r="AU1894" s="46"/>
      <c r="AV1894" s="46"/>
      <c r="AW1894" s="46"/>
      <c r="AX1894" s="46"/>
      <c r="AY1894" s="46"/>
      <c r="BD1894" s="46"/>
      <c r="BE1894" s="46"/>
    </row>
    <row r="1895" spans="13:57" x14ac:dyDescent="0.25">
      <c r="M1895" s="46"/>
      <c r="N1895" s="46"/>
      <c r="AU1895" s="46"/>
      <c r="AV1895" s="46"/>
      <c r="AW1895" s="46"/>
      <c r="AX1895" s="46"/>
      <c r="AY1895" s="46"/>
      <c r="BD1895" s="46"/>
      <c r="BE1895" s="46"/>
    </row>
    <row r="1896" spans="13:57" x14ac:dyDescent="0.25">
      <c r="M1896" s="46"/>
      <c r="N1896" s="46"/>
      <c r="AU1896" s="46"/>
      <c r="AV1896" s="46"/>
      <c r="AW1896" s="46"/>
      <c r="AX1896" s="46"/>
      <c r="AY1896" s="46"/>
      <c r="BD1896" s="46"/>
      <c r="BE1896" s="46"/>
    </row>
    <row r="1897" spans="13:57" x14ac:dyDescent="0.25">
      <c r="M1897" s="46"/>
      <c r="N1897" s="46"/>
      <c r="AU1897" s="46"/>
      <c r="AV1897" s="46"/>
      <c r="AW1897" s="46"/>
      <c r="AX1897" s="46"/>
      <c r="AY1897" s="46"/>
      <c r="BD1897" s="46"/>
      <c r="BE1897" s="46"/>
    </row>
    <row r="1898" spans="13:57" x14ac:dyDescent="0.25">
      <c r="M1898" s="46"/>
      <c r="N1898" s="46"/>
      <c r="AU1898" s="46"/>
      <c r="AV1898" s="46"/>
      <c r="AW1898" s="46"/>
      <c r="AX1898" s="46"/>
      <c r="AY1898" s="46"/>
      <c r="BD1898" s="46"/>
      <c r="BE1898" s="46"/>
    </row>
    <row r="1899" spans="13:57" x14ac:dyDescent="0.25">
      <c r="M1899" s="46"/>
      <c r="N1899" s="46"/>
      <c r="AU1899" s="46"/>
      <c r="AV1899" s="46"/>
      <c r="AW1899" s="46"/>
      <c r="AX1899" s="46"/>
      <c r="AY1899" s="46"/>
      <c r="BD1899" s="46"/>
      <c r="BE1899" s="46"/>
    </row>
    <row r="1900" spans="13:57" x14ac:dyDescent="0.25">
      <c r="M1900" s="46"/>
      <c r="N1900" s="46"/>
      <c r="AU1900" s="46"/>
      <c r="AV1900" s="46"/>
      <c r="AW1900" s="46"/>
      <c r="AX1900" s="46"/>
      <c r="AY1900" s="46"/>
      <c r="BD1900" s="46"/>
      <c r="BE1900" s="46"/>
    </row>
    <row r="1901" spans="13:57" x14ac:dyDescent="0.25">
      <c r="M1901" s="46"/>
      <c r="N1901" s="46"/>
      <c r="AU1901" s="46"/>
      <c r="AV1901" s="46"/>
      <c r="AW1901" s="46"/>
      <c r="AX1901" s="46"/>
      <c r="AY1901" s="46"/>
      <c r="BD1901" s="46"/>
      <c r="BE1901" s="46"/>
    </row>
    <row r="1902" spans="13:57" x14ac:dyDescent="0.25">
      <c r="M1902" s="46"/>
      <c r="N1902" s="46"/>
      <c r="AU1902" s="46"/>
      <c r="AV1902" s="46"/>
      <c r="AW1902" s="46"/>
      <c r="AX1902" s="46"/>
      <c r="AY1902" s="46"/>
      <c r="BD1902" s="46"/>
      <c r="BE1902" s="46"/>
    </row>
    <row r="1903" spans="13:57" x14ac:dyDescent="0.25">
      <c r="M1903" s="46"/>
      <c r="N1903" s="46"/>
      <c r="AU1903" s="46"/>
      <c r="AV1903" s="46"/>
      <c r="AW1903" s="46"/>
      <c r="AX1903" s="46"/>
      <c r="AY1903" s="46"/>
      <c r="BD1903" s="46"/>
      <c r="BE1903" s="46"/>
    </row>
    <row r="1904" spans="13:57" x14ac:dyDescent="0.25">
      <c r="M1904" s="46"/>
      <c r="N1904" s="46"/>
      <c r="AU1904" s="46"/>
      <c r="AV1904" s="46"/>
      <c r="AW1904" s="46"/>
      <c r="AX1904" s="46"/>
      <c r="AY1904" s="46"/>
      <c r="BD1904" s="46"/>
      <c r="BE1904" s="46"/>
    </row>
    <row r="1905" spans="13:57" x14ac:dyDescent="0.25">
      <c r="M1905" s="46"/>
      <c r="N1905" s="46"/>
      <c r="AU1905" s="46"/>
      <c r="AV1905" s="46"/>
      <c r="AW1905" s="46"/>
      <c r="AX1905" s="46"/>
      <c r="AY1905" s="46"/>
      <c r="BD1905" s="46"/>
      <c r="BE1905" s="46"/>
    </row>
    <row r="1906" spans="13:57" x14ac:dyDescent="0.25">
      <c r="M1906" s="46"/>
      <c r="N1906" s="46"/>
      <c r="AU1906" s="46"/>
      <c r="AV1906" s="46"/>
      <c r="AW1906" s="46"/>
      <c r="AX1906" s="46"/>
      <c r="AY1906" s="46"/>
      <c r="BD1906" s="46"/>
      <c r="BE1906" s="46"/>
    </row>
    <row r="1907" spans="13:57" x14ac:dyDescent="0.25">
      <c r="M1907" s="46"/>
      <c r="N1907" s="46"/>
      <c r="AU1907" s="46"/>
      <c r="AV1907" s="46"/>
      <c r="AW1907" s="46"/>
      <c r="AX1907" s="46"/>
      <c r="AY1907" s="46"/>
      <c r="BD1907" s="46"/>
      <c r="BE1907" s="46"/>
    </row>
    <row r="1908" spans="13:57" x14ac:dyDescent="0.25">
      <c r="M1908" s="46"/>
      <c r="N1908" s="46"/>
      <c r="AU1908" s="46"/>
      <c r="AV1908" s="46"/>
      <c r="AW1908" s="46"/>
      <c r="AX1908" s="46"/>
      <c r="AY1908" s="46"/>
      <c r="BD1908" s="46"/>
      <c r="BE1908" s="46"/>
    </row>
    <row r="1909" spans="13:57" x14ac:dyDescent="0.25">
      <c r="M1909" s="46"/>
      <c r="N1909" s="46"/>
      <c r="AU1909" s="46"/>
      <c r="AV1909" s="46"/>
      <c r="AW1909" s="46"/>
      <c r="AX1909" s="46"/>
      <c r="AY1909" s="46"/>
      <c r="BD1909" s="46"/>
      <c r="BE1909" s="46"/>
    </row>
    <row r="1910" spans="13:57" x14ac:dyDescent="0.25">
      <c r="M1910" s="46"/>
      <c r="N1910" s="46"/>
      <c r="AU1910" s="46"/>
      <c r="AV1910" s="46"/>
      <c r="AW1910" s="46"/>
      <c r="AX1910" s="46"/>
      <c r="AY1910" s="46"/>
      <c r="BD1910" s="46"/>
      <c r="BE1910" s="46"/>
    </row>
    <row r="1911" spans="13:57" x14ac:dyDescent="0.25">
      <c r="M1911" s="46"/>
      <c r="N1911" s="46"/>
      <c r="AU1911" s="46"/>
      <c r="AV1911" s="46"/>
      <c r="AW1911" s="46"/>
      <c r="AX1911" s="46"/>
      <c r="AY1911" s="46"/>
      <c r="BD1911" s="46"/>
      <c r="BE1911" s="46"/>
    </row>
    <row r="1912" spans="13:57" x14ac:dyDescent="0.25">
      <c r="M1912" s="46"/>
      <c r="N1912" s="46"/>
      <c r="AU1912" s="46"/>
      <c r="AV1912" s="46"/>
      <c r="AW1912" s="46"/>
      <c r="AX1912" s="46"/>
      <c r="AY1912" s="46"/>
      <c r="BD1912" s="46"/>
      <c r="BE1912" s="46"/>
    </row>
    <row r="1913" spans="13:57" x14ac:dyDescent="0.25">
      <c r="M1913" s="46"/>
      <c r="N1913" s="46"/>
      <c r="AU1913" s="46"/>
      <c r="AV1913" s="46"/>
      <c r="AW1913" s="46"/>
      <c r="AX1913" s="46"/>
      <c r="AY1913" s="46"/>
      <c r="BD1913" s="46"/>
      <c r="BE1913" s="46"/>
    </row>
    <row r="1914" spans="13:57" x14ac:dyDescent="0.25">
      <c r="M1914" s="46"/>
      <c r="N1914" s="46"/>
      <c r="AU1914" s="46"/>
      <c r="AV1914" s="46"/>
      <c r="AW1914" s="46"/>
      <c r="AX1914" s="46"/>
      <c r="AY1914" s="46"/>
      <c r="BD1914" s="46"/>
      <c r="BE1914" s="46"/>
    </row>
    <row r="1915" spans="13:57" x14ac:dyDescent="0.25">
      <c r="M1915" s="46"/>
      <c r="N1915" s="46"/>
      <c r="AU1915" s="46"/>
      <c r="AV1915" s="46"/>
      <c r="AW1915" s="46"/>
      <c r="AX1915" s="46"/>
      <c r="AY1915" s="46"/>
      <c r="BD1915" s="46"/>
      <c r="BE1915" s="46"/>
    </row>
    <row r="1916" spans="13:57" x14ac:dyDescent="0.25">
      <c r="M1916" s="46"/>
      <c r="N1916" s="46"/>
      <c r="AU1916" s="46"/>
      <c r="AV1916" s="46"/>
      <c r="AW1916" s="46"/>
      <c r="AX1916" s="46"/>
      <c r="AY1916" s="46"/>
      <c r="BD1916" s="46"/>
      <c r="BE1916" s="46"/>
    </row>
    <row r="1917" spans="13:57" x14ac:dyDescent="0.25">
      <c r="M1917" s="46"/>
      <c r="N1917" s="46"/>
      <c r="AU1917" s="46"/>
      <c r="AV1917" s="46"/>
      <c r="AW1917" s="46"/>
      <c r="AX1917" s="46"/>
      <c r="AY1917" s="46"/>
      <c r="BD1917" s="46"/>
      <c r="BE1917" s="46"/>
    </row>
    <row r="1918" spans="13:57" x14ac:dyDescent="0.25">
      <c r="M1918" s="46"/>
      <c r="N1918" s="46"/>
      <c r="AU1918" s="46"/>
      <c r="AV1918" s="46"/>
      <c r="AW1918" s="46"/>
      <c r="AX1918" s="46"/>
      <c r="AY1918" s="46"/>
      <c r="BD1918" s="46"/>
      <c r="BE1918" s="46"/>
    </row>
    <row r="1919" spans="13:57" x14ac:dyDescent="0.25">
      <c r="M1919" s="46"/>
      <c r="N1919" s="46"/>
      <c r="AU1919" s="46"/>
      <c r="AV1919" s="46"/>
      <c r="AW1919" s="46"/>
      <c r="AX1919" s="46"/>
      <c r="AY1919" s="46"/>
      <c r="BD1919" s="46"/>
      <c r="BE1919" s="46"/>
    </row>
    <row r="1920" spans="13:57" x14ac:dyDescent="0.25">
      <c r="M1920" s="46"/>
      <c r="N1920" s="46"/>
      <c r="AU1920" s="46"/>
      <c r="AV1920" s="46"/>
      <c r="AW1920" s="46"/>
      <c r="AX1920" s="46"/>
      <c r="AY1920" s="46"/>
      <c r="BD1920" s="46"/>
      <c r="BE1920" s="46"/>
    </row>
    <row r="1921" spans="13:57" x14ac:dyDescent="0.25">
      <c r="M1921" s="46"/>
      <c r="N1921" s="46"/>
      <c r="AU1921" s="46"/>
      <c r="AV1921" s="46"/>
      <c r="AW1921" s="46"/>
      <c r="AX1921" s="46"/>
      <c r="AY1921" s="46"/>
      <c r="BD1921" s="46"/>
      <c r="BE1921" s="46"/>
    </row>
    <row r="1922" spans="13:57" x14ac:dyDescent="0.25">
      <c r="M1922" s="46"/>
      <c r="N1922" s="46"/>
      <c r="AU1922" s="46"/>
      <c r="AV1922" s="46"/>
      <c r="AW1922" s="46"/>
      <c r="AX1922" s="46"/>
      <c r="AY1922" s="46"/>
      <c r="BD1922" s="46"/>
      <c r="BE1922" s="46"/>
    </row>
    <row r="1923" spans="13:57" x14ac:dyDescent="0.25">
      <c r="M1923" s="46"/>
      <c r="N1923" s="46"/>
      <c r="AU1923" s="46"/>
      <c r="AV1923" s="46"/>
      <c r="AW1923" s="46"/>
      <c r="AX1923" s="46"/>
      <c r="AY1923" s="46"/>
      <c r="BD1923" s="46"/>
      <c r="BE1923" s="46"/>
    </row>
    <row r="1924" spans="13:57" x14ac:dyDescent="0.25">
      <c r="M1924" s="46"/>
      <c r="N1924" s="46"/>
      <c r="AU1924" s="46"/>
      <c r="AV1924" s="46"/>
      <c r="AW1924" s="46"/>
      <c r="AX1924" s="46"/>
      <c r="AY1924" s="46"/>
      <c r="BD1924" s="46"/>
      <c r="BE1924" s="46"/>
    </row>
    <row r="1925" spans="13:57" x14ac:dyDescent="0.25">
      <c r="M1925" s="46"/>
      <c r="N1925" s="46"/>
      <c r="AU1925" s="46"/>
      <c r="AV1925" s="46"/>
      <c r="AW1925" s="46"/>
      <c r="AX1925" s="46"/>
      <c r="AY1925" s="46"/>
      <c r="BD1925" s="46"/>
      <c r="BE1925" s="46"/>
    </row>
    <row r="1926" spans="13:57" x14ac:dyDescent="0.25">
      <c r="M1926" s="46"/>
      <c r="N1926" s="46"/>
      <c r="AU1926" s="46"/>
      <c r="AV1926" s="46"/>
      <c r="AW1926" s="46"/>
      <c r="AX1926" s="46"/>
      <c r="AY1926" s="46"/>
      <c r="BD1926" s="46"/>
      <c r="BE1926" s="46"/>
    </row>
    <row r="1927" spans="13:57" x14ac:dyDescent="0.25">
      <c r="M1927" s="46"/>
      <c r="N1927" s="46"/>
      <c r="AU1927" s="46"/>
      <c r="AV1927" s="46"/>
      <c r="AW1927" s="46"/>
      <c r="AX1927" s="46"/>
      <c r="AY1927" s="46"/>
      <c r="BD1927" s="46"/>
      <c r="BE1927" s="46"/>
    </row>
    <row r="1928" spans="13:57" x14ac:dyDescent="0.25">
      <c r="M1928" s="46"/>
      <c r="N1928" s="46"/>
      <c r="AU1928" s="46"/>
      <c r="AV1928" s="46"/>
      <c r="AW1928" s="46"/>
      <c r="AX1928" s="46"/>
      <c r="AY1928" s="46"/>
      <c r="BD1928" s="46"/>
      <c r="BE1928" s="46"/>
    </row>
    <row r="1929" spans="13:57" x14ac:dyDescent="0.25">
      <c r="M1929" s="46"/>
      <c r="N1929" s="46"/>
      <c r="AU1929" s="46"/>
      <c r="AV1929" s="46"/>
      <c r="AW1929" s="46"/>
      <c r="AX1929" s="46"/>
      <c r="AY1929" s="46"/>
      <c r="BD1929" s="46"/>
      <c r="BE1929" s="46"/>
    </row>
    <row r="1930" spans="13:57" x14ac:dyDescent="0.25">
      <c r="M1930" s="46"/>
      <c r="N1930" s="46"/>
      <c r="AU1930" s="46"/>
      <c r="AV1930" s="46"/>
      <c r="AW1930" s="46"/>
      <c r="AX1930" s="46"/>
      <c r="AY1930" s="46"/>
      <c r="BD1930" s="46"/>
      <c r="BE1930" s="46"/>
    </row>
    <row r="1931" spans="13:57" x14ac:dyDescent="0.25">
      <c r="M1931" s="46"/>
      <c r="N1931" s="46"/>
      <c r="AU1931" s="46"/>
      <c r="AV1931" s="46"/>
      <c r="AW1931" s="46"/>
      <c r="AX1931" s="46"/>
      <c r="AY1931" s="46"/>
      <c r="BD1931" s="46"/>
      <c r="BE1931" s="46"/>
    </row>
    <row r="1932" spans="13:57" x14ac:dyDescent="0.25">
      <c r="M1932" s="46"/>
      <c r="N1932" s="46"/>
      <c r="AU1932" s="46"/>
      <c r="AV1932" s="46"/>
      <c r="AW1932" s="46"/>
      <c r="AX1932" s="46"/>
      <c r="AY1932" s="46"/>
      <c r="BD1932" s="46"/>
      <c r="BE1932" s="46"/>
    </row>
    <row r="1933" spans="13:57" x14ac:dyDescent="0.25">
      <c r="M1933" s="46"/>
      <c r="N1933" s="46"/>
      <c r="AU1933" s="46"/>
      <c r="AV1933" s="46"/>
      <c r="AW1933" s="46"/>
      <c r="AX1933" s="46"/>
      <c r="AY1933" s="46"/>
      <c r="BD1933" s="46"/>
      <c r="BE1933" s="46"/>
    </row>
    <row r="1934" spans="13:57" x14ac:dyDescent="0.25">
      <c r="M1934" s="46"/>
      <c r="N1934" s="46"/>
      <c r="AU1934" s="46"/>
      <c r="AV1934" s="46"/>
      <c r="AW1934" s="46"/>
      <c r="AX1934" s="46"/>
      <c r="AY1934" s="46"/>
      <c r="BD1934" s="46"/>
      <c r="BE1934" s="46"/>
    </row>
    <row r="1935" spans="13:57" x14ac:dyDescent="0.25">
      <c r="M1935" s="46"/>
      <c r="N1935" s="46"/>
      <c r="AU1935" s="46"/>
      <c r="AV1935" s="46"/>
      <c r="AW1935" s="46"/>
      <c r="AX1935" s="46"/>
      <c r="AY1935" s="46"/>
      <c r="BD1935" s="46"/>
      <c r="BE1935" s="46"/>
    </row>
    <row r="1936" spans="13:57" x14ac:dyDescent="0.25">
      <c r="M1936" s="46"/>
      <c r="N1936" s="46"/>
      <c r="AU1936" s="46"/>
      <c r="AV1936" s="46"/>
      <c r="AW1936" s="46"/>
      <c r="AX1936" s="46"/>
      <c r="AY1936" s="46"/>
      <c r="BD1936" s="46"/>
      <c r="BE1936" s="46"/>
    </row>
    <row r="1937" spans="13:57" x14ac:dyDescent="0.25">
      <c r="M1937" s="46"/>
      <c r="N1937" s="46"/>
      <c r="AU1937" s="46"/>
      <c r="AV1937" s="46"/>
      <c r="AW1937" s="46"/>
      <c r="AX1937" s="46"/>
      <c r="AY1937" s="46"/>
      <c r="BD1937" s="46"/>
      <c r="BE1937" s="46"/>
    </row>
    <row r="1938" spans="13:57" x14ac:dyDescent="0.25">
      <c r="M1938" s="46"/>
      <c r="N1938" s="46"/>
      <c r="AU1938" s="46"/>
      <c r="AV1938" s="46"/>
      <c r="AW1938" s="46"/>
      <c r="AX1938" s="46"/>
      <c r="AY1938" s="46"/>
      <c r="BD1938" s="46"/>
      <c r="BE1938" s="46"/>
    </row>
    <row r="1939" spans="13:57" x14ac:dyDescent="0.25">
      <c r="M1939" s="46"/>
      <c r="N1939" s="46"/>
      <c r="AU1939" s="46"/>
      <c r="AV1939" s="46"/>
      <c r="AW1939" s="46"/>
      <c r="AX1939" s="46"/>
      <c r="AY1939" s="46"/>
      <c r="BD1939" s="46"/>
      <c r="BE1939" s="46"/>
    </row>
    <row r="1940" spans="13:57" x14ac:dyDescent="0.25">
      <c r="M1940" s="46"/>
      <c r="N1940" s="46"/>
      <c r="AU1940" s="46"/>
      <c r="AV1940" s="46"/>
      <c r="AW1940" s="46"/>
      <c r="AX1940" s="46"/>
      <c r="AY1940" s="46"/>
      <c r="BD1940" s="46"/>
      <c r="BE1940" s="46"/>
    </row>
    <row r="1941" spans="13:57" x14ac:dyDescent="0.25">
      <c r="M1941" s="46"/>
      <c r="N1941" s="46"/>
      <c r="AU1941" s="46"/>
      <c r="AV1941" s="46"/>
      <c r="AW1941" s="46"/>
      <c r="AX1941" s="46"/>
      <c r="AY1941" s="46"/>
      <c r="BD1941" s="46"/>
      <c r="BE1941" s="46"/>
    </row>
    <row r="1942" spans="13:57" x14ac:dyDescent="0.25">
      <c r="M1942" s="46"/>
      <c r="N1942" s="46"/>
      <c r="AU1942" s="46"/>
      <c r="AV1942" s="46"/>
      <c r="AW1942" s="46"/>
      <c r="AX1942" s="46"/>
      <c r="AY1942" s="46"/>
      <c r="BD1942" s="46"/>
      <c r="BE1942" s="46"/>
    </row>
    <row r="1943" spans="13:57" x14ac:dyDescent="0.25">
      <c r="M1943" s="46"/>
      <c r="N1943" s="46"/>
      <c r="AU1943" s="46"/>
      <c r="AV1943" s="46"/>
      <c r="AW1943" s="46"/>
      <c r="AX1943" s="46"/>
      <c r="AY1943" s="46"/>
      <c r="BD1943" s="46"/>
      <c r="BE1943" s="46"/>
    </row>
    <row r="1944" spans="13:57" x14ac:dyDescent="0.25">
      <c r="M1944" s="46"/>
      <c r="N1944" s="46"/>
      <c r="AU1944" s="46"/>
      <c r="AV1944" s="46"/>
      <c r="AW1944" s="46"/>
      <c r="AX1944" s="46"/>
      <c r="AY1944" s="46"/>
      <c r="BD1944" s="46"/>
      <c r="BE1944" s="46"/>
    </row>
    <row r="1945" spans="13:57" x14ac:dyDescent="0.25">
      <c r="M1945" s="46"/>
      <c r="N1945" s="46"/>
      <c r="AU1945" s="46"/>
      <c r="AV1945" s="46"/>
      <c r="AW1945" s="46"/>
      <c r="AX1945" s="46"/>
      <c r="AY1945" s="46"/>
      <c r="BD1945" s="46"/>
      <c r="BE1945" s="46"/>
    </row>
    <row r="1946" spans="13:57" x14ac:dyDescent="0.25">
      <c r="M1946" s="46"/>
      <c r="N1946" s="46"/>
      <c r="AU1946" s="46"/>
      <c r="AV1946" s="46"/>
      <c r="AW1946" s="46"/>
      <c r="AX1946" s="46"/>
      <c r="AY1946" s="46"/>
      <c r="BD1946" s="46"/>
      <c r="BE1946" s="46"/>
    </row>
    <row r="1947" spans="13:57" x14ac:dyDescent="0.25">
      <c r="M1947" s="46"/>
      <c r="N1947" s="46"/>
      <c r="AU1947" s="46"/>
      <c r="AV1947" s="46"/>
      <c r="AW1947" s="46"/>
      <c r="AX1947" s="46"/>
      <c r="AY1947" s="46"/>
      <c r="BD1947" s="46"/>
      <c r="BE1947" s="46"/>
    </row>
    <row r="1948" spans="13:57" x14ac:dyDescent="0.25">
      <c r="M1948" s="46"/>
      <c r="N1948" s="46"/>
      <c r="AU1948" s="46"/>
      <c r="AV1948" s="46"/>
      <c r="AW1948" s="46"/>
      <c r="AX1948" s="46"/>
      <c r="AY1948" s="46"/>
      <c r="BD1948" s="46"/>
      <c r="BE1948" s="46"/>
    </row>
    <row r="1949" spans="13:57" x14ac:dyDescent="0.25">
      <c r="M1949" s="46"/>
      <c r="N1949" s="46"/>
      <c r="AU1949" s="46"/>
      <c r="AV1949" s="46"/>
      <c r="AW1949" s="46"/>
      <c r="AX1949" s="46"/>
      <c r="AY1949" s="46"/>
      <c r="BD1949" s="46"/>
      <c r="BE1949" s="46"/>
    </row>
    <row r="1950" spans="13:57" x14ac:dyDescent="0.25">
      <c r="M1950" s="46"/>
      <c r="N1950" s="46"/>
      <c r="AU1950" s="46"/>
      <c r="AV1950" s="46"/>
      <c r="AW1950" s="46"/>
      <c r="AX1950" s="46"/>
      <c r="AY1950" s="46"/>
      <c r="BD1950" s="46"/>
      <c r="BE1950" s="46"/>
    </row>
    <row r="1951" spans="13:57" x14ac:dyDescent="0.25">
      <c r="M1951" s="46"/>
      <c r="N1951" s="46"/>
      <c r="AU1951" s="46"/>
      <c r="AV1951" s="46"/>
      <c r="AW1951" s="46"/>
      <c r="AX1951" s="46"/>
      <c r="AY1951" s="46"/>
      <c r="BD1951" s="46"/>
      <c r="BE1951" s="46"/>
    </row>
    <row r="1952" spans="13:57" x14ac:dyDescent="0.25">
      <c r="M1952" s="46"/>
      <c r="N1952" s="46"/>
      <c r="AU1952" s="46"/>
      <c r="AV1952" s="46"/>
      <c r="AW1952" s="46"/>
      <c r="AX1952" s="46"/>
      <c r="AY1952" s="46"/>
      <c r="BD1952" s="46"/>
      <c r="BE1952" s="46"/>
    </row>
    <row r="1953" spans="13:57" x14ac:dyDescent="0.25">
      <c r="M1953" s="46"/>
      <c r="N1953" s="46"/>
      <c r="AU1953" s="46"/>
      <c r="AV1953" s="46"/>
      <c r="AW1953" s="46"/>
      <c r="AX1953" s="46"/>
      <c r="AY1953" s="46"/>
      <c r="BD1953" s="46"/>
      <c r="BE1953" s="46"/>
    </row>
    <row r="1954" spans="13:57" x14ac:dyDescent="0.25">
      <c r="M1954" s="46"/>
      <c r="N1954" s="46"/>
      <c r="AU1954" s="46"/>
      <c r="AV1954" s="46"/>
      <c r="AW1954" s="46"/>
      <c r="AX1954" s="46"/>
      <c r="AY1954" s="46"/>
      <c r="BD1954" s="46"/>
      <c r="BE1954" s="46"/>
    </row>
    <row r="1955" spans="13:57" x14ac:dyDescent="0.25">
      <c r="M1955" s="46"/>
      <c r="N1955" s="46"/>
      <c r="AU1955" s="46"/>
      <c r="AV1955" s="46"/>
      <c r="AW1955" s="46"/>
      <c r="AX1955" s="46"/>
      <c r="AY1955" s="46"/>
      <c r="BD1955" s="46"/>
      <c r="BE1955" s="46"/>
    </row>
    <row r="1956" spans="13:57" x14ac:dyDescent="0.25">
      <c r="M1956" s="46"/>
      <c r="N1956" s="46"/>
      <c r="AU1956" s="46"/>
      <c r="AV1956" s="46"/>
      <c r="AW1956" s="46"/>
      <c r="AX1956" s="46"/>
      <c r="AY1956" s="46"/>
      <c r="BD1956" s="46"/>
      <c r="BE1956" s="46"/>
    </row>
    <row r="1957" spans="13:57" x14ac:dyDescent="0.25">
      <c r="M1957" s="46"/>
      <c r="N1957" s="46"/>
      <c r="AU1957" s="46"/>
      <c r="AV1957" s="46"/>
      <c r="AW1957" s="46"/>
      <c r="AX1957" s="46"/>
      <c r="AY1957" s="46"/>
      <c r="BD1957" s="46"/>
      <c r="BE1957" s="46"/>
    </row>
    <row r="1958" spans="13:57" x14ac:dyDescent="0.25">
      <c r="M1958" s="46"/>
      <c r="N1958" s="46"/>
      <c r="AU1958" s="46"/>
      <c r="AV1958" s="46"/>
      <c r="AW1958" s="46"/>
      <c r="AX1958" s="46"/>
      <c r="AY1958" s="46"/>
      <c r="BD1958" s="46"/>
      <c r="BE1958" s="46"/>
    </row>
    <row r="1959" spans="13:57" x14ac:dyDescent="0.25">
      <c r="M1959" s="46"/>
      <c r="N1959" s="46"/>
      <c r="AU1959" s="46"/>
      <c r="AV1959" s="46"/>
      <c r="AW1959" s="46"/>
      <c r="AX1959" s="46"/>
      <c r="AY1959" s="46"/>
      <c r="BD1959" s="46"/>
      <c r="BE1959" s="46"/>
    </row>
    <row r="1960" spans="13:57" x14ac:dyDescent="0.25">
      <c r="M1960" s="46"/>
      <c r="N1960" s="46"/>
      <c r="AU1960" s="46"/>
      <c r="AV1960" s="46"/>
      <c r="AW1960" s="46"/>
      <c r="AX1960" s="46"/>
      <c r="AY1960" s="46"/>
      <c r="BD1960" s="46"/>
      <c r="BE1960" s="46"/>
    </row>
    <row r="1961" spans="13:57" x14ac:dyDescent="0.25">
      <c r="M1961" s="46"/>
      <c r="N1961" s="46"/>
      <c r="AU1961" s="46"/>
      <c r="AV1961" s="46"/>
      <c r="AW1961" s="46"/>
      <c r="AX1961" s="46"/>
      <c r="AY1961" s="46"/>
      <c r="BD1961" s="46"/>
      <c r="BE1961" s="46"/>
    </row>
    <row r="1962" spans="13:57" x14ac:dyDescent="0.25">
      <c r="M1962" s="46"/>
      <c r="N1962" s="46"/>
      <c r="AU1962" s="46"/>
      <c r="AV1962" s="46"/>
      <c r="AW1962" s="46"/>
      <c r="AX1962" s="46"/>
      <c r="AY1962" s="46"/>
      <c r="BD1962" s="46"/>
      <c r="BE1962" s="46"/>
    </row>
    <row r="1963" spans="13:57" x14ac:dyDescent="0.25">
      <c r="M1963" s="46"/>
      <c r="N1963" s="46"/>
      <c r="AU1963" s="46"/>
      <c r="AV1963" s="46"/>
      <c r="AW1963" s="46"/>
      <c r="AX1963" s="46"/>
      <c r="AY1963" s="46"/>
      <c r="BD1963" s="46"/>
      <c r="BE1963" s="46"/>
    </row>
    <row r="1964" spans="13:57" x14ac:dyDescent="0.25">
      <c r="M1964" s="46"/>
      <c r="N1964" s="46"/>
      <c r="AU1964" s="46"/>
      <c r="AV1964" s="46"/>
      <c r="AW1964" s="46"/>
      <c r="AX1964" s="46"/>
      <c r="AY1964" s="46"/>
      <c r="BD1964" s="46"/>
      <c r="BE1964" s="46"/>
    </row>
    <row r="1965" spans="13:57" x14ac:dyDescent="0.25">
      <c r="M1965" s="46"/>
      <c r="N1965" s="46"/>
      <c r="AU1965" s="46"/>
      <c r="AV1965" s="46"/>
      <c r="AW1965" s="46"/>
      <c r="AX1965" s="46"/>
      <c r="AY1965" s="46"/>
      <c r="BD1965" s="46"/>
      <c r="BE1965" s="46"/>
    </row>
    <row r="1966" spans="13:57" x14ac:dyDescent="0.25">
      <c r="M1966" s="46"/>
      <c r="N1966" s="46"/>
      <c r="AU1966" s="46"/>
      <c r="AV1966" s="46"/>
      <c r="AW1966" s="46"/>
      <c r="AX1966" s="46"/>
      <c r="AY1966" s="46"/>
      <c r="BD1966" s="46"/>
      <c r="BE1966" s="46"/>
    </row>
    <row r="1967" spans="13:57" x14ac:dyDescent="0.25">
      <c r="M1967" s="46"/>
      <c r="N1967" s="46"/>
      <c r="AU1967" s="46"/>
      <c r="AV1967" s="46"/>
      <c r="AW1967" s="46"/>
      <c r="AX1967" s="46"/>
      <c r="AY1967" s="46"/>
      <c r="BD1967" s="46"/>
      <c r="BE1967" s="46"/>
    </row>
    <row r="1968" spans="13:57" x14ac:dyDescent="0.25">
      <c r="M1968" s="46"/>
      <c r="N1968" s="46"/>
      <c r="AU1968" s="46"/>
      <c r="AV1968" s="46"/>
      <c r="AW1968" s="46"/>
      <c r="AX1968" s="46"/>
      <c r="AY1968" s="46"/>
      <c r="BD1968" s="46"/>
      <c r="BE1968" s="46"/>
    </row>
    <row r="1969" spans="13:57" x14ac:dyDescent="0.25">
      <c r="M1969" s="46"/>
      <c r="N1969" s="46"/>
      <c r="AU1969" s="46"/>
      <c r="AV1969" s="46"/>
      <c r="AW1969" s="46"/>
      <c r="AX1969" s="46"/>
      <c r="AY1969" s="46"/>
      <c r="BD1969" s="46"/>
      <c r="BE1969" s="46"/>
    </row>
    <row r="1970" spans="13:57" x14ac:dyDescent="0.25">
      <c r="M1970" s="46"/>
      <c r="N1970" s="46"/>
      <c r="AU1970" s="46"/>
      <c r="AV1970" s="46"/>
      <c r="AW1970" s="46"/>
      <c r="AX1970" s="46"/>
      <c r="AY1970" s="46"/>
      <c r="BD1970" s="46"/>
      <c r="BE1970" s="46"/>
    </row>
    <row r="1971" spans="13:57" x14ac:dyDescent="0.25">
      <c r="M1971" s="46"/>
      <c r="N1971" s="46"/>
      <c r="AU1971" s="46"/>
      <c r="AV1971" s="46"/>
      <c r="AW1971" s="46"/>
      <c r="AX1971" s="46"/>
      <c r="AY1971" s="46"/>
      <c r="BD1971" s="46"/>
      <c r="BE1971" s="46"/>
    </row>
    <row r="1972" spans="13:57" x14ac:dyDescent="0.25">
      <c r="M1972" s="46"/>
      <c r="N1972" s="46"/>
      <c r="AU1972" s="46"/>
      <c r="AV1972" s="46"/>
      <c r="AW1972" s="46"/>
      <c r="AX1972" s="46"/>
      <c r="AY1972" s="46"/>
      <c r="BD1972" s="46"/>
      <c r="BE1972" s="46"/>
    </row>
    <row r="1973" spans="13:57" x14ac:dyDescent="0.25">
      <c r="M1973" s="46"/>
      <c r="N1973" s="46"/>
      <c r="AU1973" s="46"/>
      <c r="AV1973" s="46"/>
      <c r="AW1973" s="46"/>
      <c r="AX1973" s="46"/>
      <c r="AY1973" s="46"/>
      <c r="BD1973" s="46"/>
      <c r="BE1973" s="46"/>
    </row>
    <row r="1974" spans="13:57" x14ac:dyDescent="0.25">
      <c r="M1974" s="46"/>
      <c r="N1974" s="46"/>
      <c r="AU1974" s="46"/>
      <c r="AV1974" s="46"/>
      <c r="AW1974" s="46"/>
      <c r="AX1974" s="46"/>
      <c r="AY1974" s="46"/>
      <c r="BD1974" s="46"/>
      <c r="BE1974" s="46"/>
    </row>
    <row r="1975" spans="13:57" x14ac:dyDescent="0.25">
      <c r="M1975" s="46"/>
      <c r="N1975" s="46"/>
      <c r="AU1975" s="46"/>
      <c r="AV1975" s="46"/>
      <c r="AW1975" s="46"/>
      <c r="AX1975" s="46"/>
      <c r="AY1975" s="46"/>
      <c r="BD1975" s="46"/>
      <c r="BE1975" s="46"/>
    </row>
    <row r="1976" spans="13:57" x14ac:dyDescent="0.25">
      <c r="M1976" s="46"/>
      <c r="N1976" s="46"/>
      <c r="AU1976" s="46"/>
      <c r="AV1976" s="46"/>
      <c r="AW1976" s="46"/>
      <c r="AX1976" s="46"/>
      <c r="AY1976" s="46"/>
      <c r="BD1976" s="46"/>
      <c r="BE1976" s="46"/>
    </row>
    <row r="1977" spans="13:57" x14ac:dyDescent="0.25">
      <c r="M1977" s="46"/>
      <c r="N1977" s="46"/>
      <c r="AU1977" s="46"/>
      <c r="AV1977" s="46"/>
      <c r="AW1977" s="46"/>
      <c r="AX1977" s="46"/>
      <c r="AY1977" s="46"/>
      <c r="BD1977" s="46"/>
      <c r="BE1977" s="46"/>
    </row>
    <row r="1978" spans="13:57" x14ac:dyDescent="0.25">
      <c r="M1978" s="46"/>
      <c r="N1978" s="46"/>
      <c r="AU1978" s="46"/>
      <c r="AV1978" s="46"/>
      <c r="AW1978" s="46"/>
      <c r="AX1978" s="46"/>
      <c r="AY1978" s="46"/>
      <c r="BD1978" s="46"/>
      <c r="BE1978" s="46"/>
    </row>
    <row r="1979" spans="13:57" x14ac:dyDescent="0.25">
      <c r="M1979" s="46"/>
      <c r="N1979" s="46"/>
      <c r="AU1979" s="46"/>
      <c r="AV1979" s="46"/>
      <c r="AW1979" s="46"/>
      <c r="AX1979" s="46"/>
      <c r="AY1979" s="46"/>
      <c r="BD1979" s="46"/>
      <c r="BE1979" s="46"/>
    </row>
    <row r="1980" spans="13:57" x14ac:dyDescent="0.25">
      <c r="M1980" s="46"/>
      <c r="N1980" s="46"/>
      <c r="AU1980" s="46"/>
      <c r="AV1980" s="46"/>
      <c r="AW1980" s="46"/>
      <c r="AX1980" s="46"/>
      <c r="AY1980" s="46"/>
      <c r="BD1980" s="46"/>
      <c r="BE1980" s="46"/>
    </row>
    <row r="1981" spans="13:57" x14ac:dyDescent="0.25">
      <c r="M1981" s="46"/>
      <c r="N1981" s="46"/>
      <c r="AU1981" s="46"/>
      <c r="AV1981" s="46"/>
      <c r="AW1981" s="46"/>
      <c r="AX1981" s="46"/>
      <c r="AY1981" s="46"/>
      <c r="BD1981" s="46"/>
      <c r="BE1981" s="46"/>
    </row>
    <row r="1982" spans="13:57" x14ac:dyDescent="0.25">
      <c r="M1982" s="46"/>
      <c r="N1982" s="46"/>
      <c r="AU1982" s="46"/>
      <c r="AV1982" s="46"/>
      <c r="AW1982" s="46"/>
      <c r="AX1982" s="46"/>
      <c r="AY1982" s="46"/>
      <c r="BD1982" s="46"/>
      <c r="BE1982" s="46"/>
    </row>
    <row r="1983" spans="13:57" x14ac:dyDescent="0.25">
      <c r="M1983" s="46"/>
      <c r="N1983" s="46"/>
      <c r="AU1983" s="46"/>
      <c r="AV1983" s="46"/>
      <c r="AW1983" s="46"/>
      <c r="AX1983" s="46"/>
      <c r="AY1983" s="46"/>
      <c r="BD1983" s="46"/>
      <c r="BE1983" s="46"/>
    </row>
    <row r="1984" spans="13:57" x14ac:dyDescent="0.25">
      <c r="M1984" s="46"/>
      <c r="N1984" s="46"/>
      <c r="AU1984" s="46"/>
      <c r="AV1984" s="46"/>
      <c r="AW1984" s="46"/>
      <c r="AX1984" s="46"/>
      <c r="AY1984" s="46"/>
      <c r="BD1984" s="46"/>
      <c r="BE1984" s="46"/>
    </row>
    <row r="1985" spans="13:57" x14ac:dyDescent="0.25">
      <c r="M1985" s="46"/>
      <c r="N1985" s="46"/>
      <c r="AU1985" s="46"/>
      <c r="AV1985" s="46"/>
      <c r="AW1985" s="46"/>
      <c r="AX1985" s="46"/>
      <c r="AY1985" s="46"/>
      <c r="BD1985" s="46"/>
      <c r="BE1985" s="46"/>
    </row>
    <row r="1986" spans="13:57" x14ac:dyDescent="0.25">
      <c r="M1986" s="46"/>
      <c r="N1986" s="46"/>
      <c r="AU1986" s="46"/>
      <c r="AV1986" s="46"/>
      <c r="AW1986" s="46"/>
      <c r="AX1986" s="46"/>
      <c r="AY1986" s="46"/>
      <c r="BD1986" s="46"/>
      <c r="BE1986" s="46"/>
    </row>
    <row r="1987" spans="13:57" x14ac:dyDescent="0.25">
      <c r="M1987" s="46"/>
      <c r="N1987" s="46"/>
      <c r="AU1987" s="46"/>
      <c r="AV1987" s="46"/>
      <c r="AW1987" s="46"/>
      <c r="AX1987" s="46"/>
      <c r="AY1987" s="46"/>
      <c r="BD1987" s="46"/>
      <c r="BE1987" s="46"/>
    </row>
    <row r="1988" spans="13:57" x14ac:dyDescent="0.25">
      <c r="M1988" s="46"/>
      <c r="N1988" s="46"/>
      <c r="AU1988" s="46"/>
      <c r="AV1988" s="46"/>
      <c r="AW1988" s="46"/>
      <c r="AX1988" s="46"/>
      <c r="AY1988" s="46"/>
      <c r="BD1988" s="46"/>
      <c r="BE1988" s="46"/>
    </row>
    <row r="1989" spans="13:57" x14ac:dyDescent="0.25">
      <c r="M1989" s="46"/>
      <c r="N1989" s="46"/>
      <c r="AU1989" s="46"/>
      <c r="AV1989" s="46"/>
      <c r="AW1989" s="46"/>
      <c r="AX1989" s="46"/>
      <c r="AY1989" s="46"/>
      <c r="BD1989" s="46"/>
      <c r="BE1989" s="46"/>
    </row>
    <row r="1990" spans="13:57" x14ac:dyDescent="0.25">
      <c r="M1990" s="46"/>
      <c r="N1990" s="46"/>
      <c r="AU1990" s="46"/>
      <c r="AV1990" s="46"/>
      <c r="AW1990" s="46"/>
      <c r="AX1990" s="46"/>
      <c r="AY1990" s="46"/>
      <c r="BD1990" s="46"/>
      <c r="BE1990" s="46"/>
    </row>
    <row r="1991" spans="13:57" x14ac:dyDescent="0.25">
      <c r="M1991" s="46"/>
      <c r="N1991" s="46"/>
      <c r="AU1991" s="46"/>
      <c r="AV1991" s="46"/>
      <c r="AW1991" s="46"/>
      <c r="AX1991" s="46"/>
      <c r="AY1991" s="46"/>
      <c r="BD1991" s="46"/>
      <c r="BE1991" s="46"/>
    </row>
    <row r="1992" spans="13:57" x14ac:dyDescent="0.25">
      <c r="M1992" s="46"/>
      <c r="N1992" s="46"/>
      <c r="AU1992" s="46"/>
      <c r="AV1992" s="46"/>
      <c r="AW1992" s="46"/>
      <c r="AX1992" s="46"/>
      <c r="AY1992" s="46"/>
      <c r="BD1992" s="46"/>
      <c r="BE1992" s="46"/>
    </row>
    <row r="1993" spans="13:57" x14ac:dyDescent="0.25">
      <c r="M1993" s="46"/>
      <c r="N1993" s="46"/>
      <c r="AU1993" s="46"/>
      <c r="AV1993" s="46"/>
      <c r="AW1993" s="46"/>
      <c r="AX1993" s="46"/>
      <c r="AY1993" s="46"/>
      <c r="BD1993" s="46"/>
      <c r="BE1993" s="46"/>
    </row>
    <row r="1994" spans="13:57" x14ac:dyDescent="0.25">
      <c r="M1994" s="46"/>
      <c r="N1994" s="46"/>
      <c r="AU1994" s="46"/>
      <c r="AV1994" s="46"/>
      <c r="AW1994" s="46"/>
      <c r="AX1994" s="46"/>
      <c r="AY1994" s="46"/>
      <c r="BD1994" s="46"/>
      <c r="BE1994" s="46"/>
    </row>
    <row r="1995" spans="13:57" x14ac:dyDescent="0.25">
      <c r="M1995" s="46"/>
      <c r="N1995" s="46"/>
      <c r="AU1995" s="46"/>
      <c r="AV1995" s="46"/>
      <c r="AW1995" s="46"/>
      <c r="AX1995" s="46"/>
      <c r="AY1995" s="46"/>
      <c r="BD1995" s="46"/>
      <c r="BE1995" s="46"/>
    </row>
    <row r="1996" spans="13:57" x14ac:dyDescent="0.25">
      <c r="M1996" s="46"/>
      <c r="N1996" s="46"/>
      <c r="AU1996" s="46"/>
      <c r="AV1996" s="46"/>
      <c r="AW1996" s="46"/>
      <c r="AX1996" s="46"/>
      <c r="AY1996" s="46"/>
      <c r="BD1996" s="46"/>
      <c r="BE1996" s="46"/>
    </row>
    <row r="1997" spans="13:57" x14ac:dyDescent="0.25">
      <c r="M1997" s="46"/>
      <c r="N1997" s="46"/>
      <c r="AU1997" s="46"/>
      <c r="AV1997" s="46"/>
      <c r="AW1997" s="46"/>
      <c r="AX1997" s="46"/>
      <c r="AY1997" s="46"/>
      <c r="BD1997" s="46"/>
      <c r="BE1997" s="46"/>
    </row>
    <row r="1998" spans="13:57" x14ac:dyDescent="0.25">
      <c r="M1998" s="46"/>
      <c r="N1998" s="46"/>
      <c r="AU1998" s="46"/>
      <c r="AV1998" s="46"/>
      <c r="AW1998" s="46"/>
      <c r="AX1998" s="46"/>
      <c r="AY1998" s="46"/>
      <c r="BD1998" s="46"/>
      <c r="BE1998" s="46"/>
    </row>
    <row r="1999" spans="13:57" x14ac:dyDescent="0.25">
      <c r="M1999" s="46"/>
      <c r="N1999" s="46"/>
      <c r="AU1999" s="46"/>
      <c r="AV1999" s="46"/>
      <c r="AW1999" s="46"/>
      <c r="AX1999" s="46"/>
      <c r="AY1999" s="46"/>
      <c r="BD1999" s="46"/>
      <c r="BE1999" s="46"/>
    </row>
    <row r="2000" spans="13:57" x14ac:dyDescent="0.25">
      <c r="M2000" s="46"/>
      <c r="N2000" s="46"/>
      <c r="AU2000" s="46"/>
      <c r="AV2000" s="46"/>
      <c r="AW2000" s="46"/>
      <c r="AX2000" s="46"/>
      <c r="AY2000" s="46"/>
      <c r="BD2000" s="46"/>
      <c r="BE2000" s="46"/>
    </row>
    <row r="2001" spans="13:57" x14ac:dyDescent="0.25">
      <c r="M2001" s="46"/>
      <c r="N2001" s="46"/>
      <c r="AU2001" s="46"/>
      <c r="AV2001" s="46"/>
      <c r="AW2001" s="46"/>
      <c r="AX2001" s="46"/>
      <c r="AY2001" s="46"/>
      <c r="BD2001" s="46"/>
      <c r="BE2001" s="46"/>
    </row>
    <row r="2002" spans="13:57" x14ac:dyDescent="0.25">
      <c r="M2002" s="46"/>
      <c r="N2002" s="46"/>
      <c r="AU2002" s="46"/>
      <c r="AV2002" s="46"/>
      <c r="AW2002" s="46"/>
      <c r="AX2002" s="46"/>
      <c r="AY2002" s="46"/>
      <c r="BD2002" s="46"/>
      <c r="BE2002" s="46"/>
    </row>
    <row r="2003" spans="13:57" x14ac:dyDescent="0.25">
      <c r="M2003" s="46"/>
      <c r="N2003" s="46"/>
      <c r="AU2003" s="46"/>
      <c r="AV2003" s="46"/>
      <c r="AW2003" s="46"/>
      <c r="AX2003" s="46"/>
      <c r="AY2003" s="46"/>
      <c r="BD2003" s="46"/>
      <c r="BE2003" s="46"/>
    </row>
    <row r="2004" spans="13:57" x14ac:dyDescent="0.25">
      <c r="M2004" s="46"/>
      <c r="N2004" s="46"/>
      <c r="AU2004" s="46"/>
      <c r="AV2004" s="46"/>
      <c r="AW2004" s="46"/>
      <c r="AX2004" s="46"/>
      <c r="AY2004" s="46"/>
      <c r="BD2004" s="46"/>
      <c r="BE2004" s="46"/>
    </row>
    <row r="2005" spans="13:57" x14ac:dyDescent="0.25">
      <c r="M2005" s="46"/>
      <c r="N2005" s="46"/>
      <c r="AU2005" s="46"/>
      <c r="AV2005" s="46"/>
      <c r="AW2005" s="46"/>
      <c r="AX2005" s="46"/>
      <c r="AY2005" s="46"/>
      <c r="BD2005" s="46"/>
      <c r="BE2005" s="46"/>
    </row>
    <row r="2006" spans="13:57" x14ac:dyDescent="0.25">
      <c r="M2006" s="46"/>
      <c r="N2006" s="46"/>
      <c r="AU2006" s="46"/>
      <c r="AV2006" s="46"/>
      <c r="AW2006" s="46"/>
      <c r="AX2006" s="46"/>
      <c r="AY2006" s="46"/>
      <c r="BD2006" s="46"/>
      <c r="BE2006" s="46"/>
    </row>
    <row r="2007" spans="13:57" x14ac:dyDescent="0.25">
      <c r="M2007" s="46"/>
      <c r="N2007" s="46"/>
      <c r="AU2007" s="46"/>
      <c r="AV2007" s="46"/>
      <c r="AW2007" s="46"/>
      <c r="AX2007" s="46"/>
      <c r="AY2007" s="46"/>
      <c r="BD2007" s="46"/>
      <c r="BE2007" s="46"/>
    </row>
    <row r="2008" spans="13:57" x14ac:dyDescent="0.25">
      <c r="M2008" s="46"/>
      <c r="N2008" s="46"/>
      <c r="AU2008" s="46"/>
      <c r="AV2008" s="46"/>
      <c r="AW2008" s="46"/>
      <c r="AX2008" s="46"/>
      <c r="AY2008" s="46"/>
      <c r="BD2008" s="46"/>
      <c r="BE2008" s="46"/>
    </row>
    <row r="2009" spans="13:57" x14ac:dyDescent="0.25">
      <c r="M2009" s="46"/>
      <c r="N2009" s="46"/>
      <c r="AU2009" s="46"/>
      <c r="AV2009" s="46"/>
      <c r="AW2009" s="46"/>
      <c r="AX2009" s="46"/>
      <c r="AY2009" s="46"/>
      <c r="BD2009" s="46"/>
      <c r="BE2009" s="46"/>
    </row>
    <row r="2010" spans="13:57" x14ac:dyDescent="0.25">
      <c r="M2010" s="46"/>
      <c r="N2010" s="46"/>
      <c r="AU2010" s="46"/>
      <c r="AV2010" s="46"/>
      <c r="AW2010" s="46"/>
      <c r="AX2010" s="46"/>
      <c r="AY2010" s="46"/>
      <c r="BD2010" s="46"/>
      <c r="BE2010" s="46"/>
    </row>
    <row r="2011" spans="13:57" x14ac:dyDescent="0.25">
      <c r="M2011" s="46"/>
      <c r="N2011" s="46"/>
      <c r="AU2011" s="46"/>
      <c r="AV2011" s="46"/>
      <c r="AW2011" s="46"/>
      <c r="AX2011" s="46"/>
      <c r="AY2011" s="46"/>
      <c r="BD2011" s="46"/>
      <c r="BE2011" s="46"/>
    </row>
    <row r="2012" spans="13:57" x14ac:dyDescent="0.25">
      <c r="M2012" s="46"/>
      <c r="N2012" s="46"/>
      <c r="AU2012" s="46"/>
      <c r="AV2012" s="46"/>
      <c r="AW2012" s="46"/>
      <c r="AX2012" s="46"/>
      <c r="AY2012" s="46"/>
      <c r="BD2012" s="46"/>
      <c r="BE2012" s="46"/>
    </row>
    <row r="2013" spans="13:57" x14ac:dyDescent="0.25">
      <c r="M2013" s="46"/>
      <c r="N2013" s="46"/>
      <c r="AU2013" s="46"/>
      <c r="AV2013" s="46"/>
      <c r="AW2013" s="46"/>
      <c r="AX2013" s="46"/>
      <c r="AY2013" s="46"/>
      <c r="BD2013" s="46"/>
      <c r="BE2013" s="46"/>
    </row>
    <row r="2014" spans="13:57" x14ac:dyDescent="0.25">
      <c r="M2014" s="46"/>
      <c r="N2014" s="46"/>
      <c r="AU2014" s="46"/>
      <c r="AV2014" s="46"/>
      <c r="AW2014" s="46"/>
      <c r="AX2014" s="46"/>
      <c r="AY2014" s="46"/>
      <c r="BD2014" s="46"/>
      <c r="BE2014" s="46"/>
    </row>
    <row r="2015" spans="13:57" x14ac:dyDescent="0.25">
      <c r="M2015" s="46"/>
      <c r="N2015" s="46"/>
      <c r="AU2015" s="46"/>
      <c r="AV2015" s="46"/>
      <c r="AW2015" s="46"/>
      <c r="AX2015" s="46"/>
      <c r="AY2015" s="46"/>
      <c r="BD2015" s="46"/>
      <c r="BE2015" s="46"/>
    </row>
    <row r="2016" spans="13:57" x14ac:dyDescent="0.25">
      <c r="M2016" s="46"/>
      <c r="N2016" s="46"/>
      <c r="AU2016" s="46"/>
      <c r="AV2016" s="46"/>
      <c r="AW2016" s="46"/>
      <c r="AX2016" s="46"/>
      <c r="AY2016" s="46"/>
      <c r="BD2016" s="46"/>
      <c r="BE2016" s="46"/>
    </row>
    <row r="2017" spans="13:57" x14ac:dyDescent="0.25">
      <c r="M2017" s="46"/>
      <c r="N2017" s="46"/>
      <c r="AU2017" s="46"/>
      <c r="AV2017" s="46"/>
      <c r="AW2017" s="46"/>
      <c r="AX2017" s="46"/>
      <c r="AY2017" s="46"/>
      <c r="BD2017" s="46"/>
      <c r="BE2017" s="46"/>
    </row>
    <row r="2018" spans="13:57" x14ac:dyDescent="0.25">
      <c r="M2018" s="46"/>
      <c r="N2018" s="46"/>
      <c r="AU2018" s="46"/>
      <c r="AV2018" s="46"/>
      <c r="AW2018" s="46"/>
      <c r="AX2018" s="46"/>
      <c r="AY2018" s="46"/>
      <c r="BD2018" s="46"/>
      <c r="BE2018" s="46"/>
    </row>
    <row r="2019" spans="13:57" x14ac:dyDescent="0.25">
      <c r="M2019" s="46"/>
      <c r="N2019" s="46"/>
      <c r="AU2019" s="46"/>
      <c r="AV2019" s="46"/>
      <c r="AW2019" s="46"/>
      <c r="AX2019" s="46"/>
      <c r="AY2019" s="46"/>
      <c r="BD2019" s="46"/>
      <c r="BE2019" s="46"/>
    </row>
    <row r="2020" spans="13:57" x14ac:dyDescent="0.25">
      <c r="M2020" s="46"/>
      <c r="N2020" s="46"/>
      <c r="AU2020" s="46"/>
      <c r="AV2020" s="46"/>
      <c r="AW2020" s="46"/>
      <c r="AX2020" s="46"/>
      <c r="AY2020" s="46"/>
      <c r="BD2020" s="46"/>
      <c r="BE2020" s="46"/>
    </row>
    <row r="2021" spans="13:57" x14ac:dyDescent="0.25">
      <c r="M2021" s="46"/>
      <c r="N2021" s="46"/>
      <c r="AU2021" s="46"/>
      <c r="AV2021" s="46"/>
      <c r="AW2021" s="46"/>
      <c r="AX2021" s="46"/>
      <c r="AY2021" s="46"/>
      <c r="BD2021" s="46"/>
      <c r="BE2021" s="46"/>
    </row>
    <row r="2022" spans="13:57" x14ac:dyDescent="0.25">
      <c r="M2022" s="46"/>
      <c r="N2022" s="46"/>
      <c r="AU2022" s="46"/>
      <c r="AV2022" s="46"/>
      <c r="AW2022" s="46"/>
      <c r="AX2022" s="46"/>
      <c r="AY2022" s="46"/>
      <c r="BD2022" s="46"/>
      <c r="BE2022" s="46"/>
    </row>
    <row r="2023" spans="13:57" x14ac:dyDescent="0.25">
      <c r="M2023" s="46"/>
      <c r="N2023" s="46"/>
      <c r="AU2023" s="46"/>
      <c r="AV2023" s="46"/>
      <c r="AW2023" s="46"/>
      <c r="AX2023" s="46"/>
      <c r="AY2023" s="46"/>
      <c r="BD2023" s="46"/>
      <c r="BE2023" s="46"/>
    </row>
    <row r="2024" spans="13:57" x14ac:dyDescent="0.25">
      <c r="M2024" s="46"/>
      <c r="N2024" s="46"/>
      <c r="AU2024" s="46"/>
      <c r="AV2024" s="46"/>
      <c r="AW2024" s="46"/>
      <c r="AX2024" s="46"/>
      <c r="AY2024" s="46"/>
      <c r="BD2024" s="46"/>
      <c r="BE2024" s="46"/>
    </row>
    <row r="2025" spans="13:57" x14ac:dyDescent="0.25">
      <c r="M2025" s="46"/>
      <c r="N2025" s="46"/>
      <c r="AU2025" s="46"/>
      <c r="AV2025" s="46"/>
      <c r="AW2025" s="46"/>
      <c r="AX2025" s="46"/>
      <c r="AY2025" s="46"/>
      <c r="BD2025" s="46"/>
      <c r="BE2025" s="46"/>
    </row>
    <row r="2026" spans="13:57" x14ac:dyDescent="0.25">
      <c r="M2026" s="46"/>
      <c r="N2026" s="46"/>
      <c r="AU2026" s="46"/>
      <c r="AV2026" s="46"/>
      <c r="AW2026" s="46"/>
      <c r="AX2026" s="46"/>
      <c r="AY2026" s="46"/>
      <c r="BD2026" s="46"/>
      <c r="BE2026" s="46"/>
    </row>
    <row r="2027" spans="13:57" x14ac:dyDescent="0.25">
      <c r="M2027" s="46"/>
      <c r="N2027" s="46"/>
      <c r="AU2027" s="46"/>
      <c r="AV2027" s="46"/>
      <c r="AW2027" s="46"/>
      <c r="AX2027" s="46"/>
      <c r="AY2027" s="46"/>
      <c r="BD2027" s="46"/>
      <c r="BE2027" s="46"/>
    </row>
    <row r="2028" spans="13:57" x14ac:dyDescent="0.25">
      <c r="M2028" s="46"/>
      <c r="N2028" s="46"/>
      <c r="AU2028" s="46"/>
      <c r="AV2028" s="46"/>
      <c r="AW2028" s="46"/>
      <c r="AX2028" s="46"/>
      <c r="AY2028" s="46"/>
      <c r="BD2028" s="46"/>
      <c r="BE2028" s="46"/>
    </row>
    <row r="2029" spans="13:57" x14ac:dyDescent="0.25">
      <c r="M2029" s="46"/>
      <c r="N2029" s="46"/>
      <c r="AU2029" s="46"/>
      <c r="AV2029" s="46"/>
      <c r="AW2029" s="46"/>
      <c r="AX2029" s="46"/>
      <c r="AY2029" s="46"/>
      <c r="BD2029" s="46"/>
      <c r="BE2029" s="46"/>
    </row>
    <row r="2030" spans="13:57" x14ac:dyDescent="0.25">
      <c r="M2030" s="46"/>
      <c r="N2030" s="46"/>
      <c r="AU2030" s="46"/>
      <c r="AV2030" s="46"/>
      <c r="AW2030" s="46"/>
      <c r="AX2030" s="46"/>
      <c r="AY2030" s="46"/>
      <c r="BD2030" s="46"/>
      <c r="BE2030" s="46"/>
    </row>
    <row r="2031" spans="13:57" x14ac:dyDescent="0.25">
      <c r="M2031" s="46"/>
      <c r="N2031" s="46"/>
      <c r="AU2031" s="46"/>
      <c r="AV2031" s="46"/>
      <c r="AW2031" s="46"/>
      <c r="AX2031" s="46"/>
      <c r="AY2031" s="46"/>
      <c r="BD2031" s="46"/>
      <c r="BE2031" s="46"/>
    </row>
    <row r="2032" spans="13:57" x14ac:dyDescent="0.25">
      <c r="M2032" s="46"/>
      <c r="N2032" s="46"/>
      <c r="AU2032" s="46"/>
      <c r="AV2032" s="46"/>
      <c r="AW2032" s="46"/>
      <c r="AX2032" s="46"/>
      <c r="AY2032" s="46"/>
      <c r="BD2032" s="46"/>
      <c r="BE2032" s="46"/>
    </row>
    <row r="2033" spans="13:57" x14ac:dyDescent="0.25">
      <c r="M2033" s="46"/>
      <c r="N2033" s="46"/>
      <c r="AU2033" s="46"/>
      <c r="AV2033" s="46"/>
      <c r="AW2033" s="46"/>
      <c r="AX2033" s="46"/>
      <c r="AY2033" s="46"/>
      <c r="BD2033" s="46"/>
      <c r="BE2033" s="46"/>
    </row>
    <row r="2034" spans="13:57" x14ac:dyDescent="0.25">
      <c r="M2034" s="46"/>
      <c r="N2034" s="46"/>
      <c r="AU2034" s="46"/>
      <c r="AV2034" s="46"/>
      <c r="AW2034" s="46"/>
      <c r="AX2034" s="46"/>
      <c r="AY2034" s="46"/>
      <c r="BD2034" s="46"/>
      <c r="BE2034" s="46"/>
    </row>
    <row r="2035" spans="13:57" x14ac:dyDescent="0.25">
      <c r="M2035" s="46"/>
      <c r="N2035" s="46"/>
      <c r="AU2035" s="46"/>
      <c r="AV2035" s="46"/>
      <c r="AW2035" s="46"/>
      <c r="AX2035" s="46"/>
      <c r="AY2035" s="46"/>
      <c r="BD2035" s="46"/>
      <c r="BE2035" s="46"/>
    </row>
    <row r="2036" spans="13:57" x14ac:dyDescent="0.25">
      <c r="M2036" s="46"/>
      <c r="N2036" s="46"/>
      <c r="AU2036" s="46"/>
      <c r="AV2036" s="46"/>
      <c r="AW2036" s="46"/>
      <c r="AX2036" s="46"/>
      <c r="AY2036" s="46"/>
      <c r="BD2036" s="46"/>
      <c r="BE2036" s="46"/>
    </row>
    <row r="2037" spans="13:57" x14ac:dyDescent="0.25">
      <c r="M2037" s="46"/>
      <c r="N2037" s="46"/>
      <c r="AU2037" s="46"/>
      <c r="AV2037" s="46"/>
      <c r="AW2037" s="46"/>
      <c r="AX2037" s="46"/>
      <c r="AY2037" s="46"/>
      <c r="BD2037" s="46"/>
      <c r="BE2037" s="46"/>
    </row>
    <row r="2038" spans="13:57" x14ac:dyDescent="0.25">
      <c r="M2038" s="46"/>
      <c r="N2038" s="46"/>
      <c r="AU2038" s="46"/>
      <c r="AV2038" s="46"/>
      <c r="AW2038" s="46"/>
      <c r="AX2038" s="46"/>
      <c r="AY2038" s="46"/>
      <c r="BD2038" s="46"/>
      <c r="BE2038" s="46"/>
    </row>
    <row r="2039" spans="13:57" x14ac:dyDescent="0.25">
      <c r="M2039" s="46"/>
      <c r="N2039" s="46"/>
      <c r="AU2039" s="46"/>
      <c r="AV2039" s="46"/>
      <c r="AW2039" s="46"/>
      <c r="AX2039" s="46"/>
      <c r="AY2039" s="46"/>
      <c r="BD2039" s="46"/>
      <c r="BE2039" s="46"/>
    </row>
    <row r="2040" spans="13:57" x14ac:dyDescent="0.25">
      <c r="M2040" s="46"/>
      <c r="N2040" s="46"/>
      <c r="AU2040" s="46"/>
      <c r="AV2040" s="46"/>
      <c r="AW2040" s="46"/>
      <c r="AX2040" s="46"/>
      <c r="AY2040" s="46"/>
      <c r="BD2040" s="46"/>
      <c r="BE2040" s="46"/>
    </row>
    <row r="2041" spans="13:57" x14ac:dyDescent="0.25">
      <c r="M2041" s="46"/>
      <c r="N2041" s="46"/>
      <c r="AU2041" s="46"/>
      <c r="AV2041" s="46"/>
      <c r="AW2041" s="46"/>
      <c r="AX2041" s="46"/>
      <c r="AY2041" s="46"/>
      <c r="BD2041" s="46"/>
      <c r="BE2041" s="46"/>
    </row>
    <row r="2042" spans="13:57" x14ac:dyDescent="0.25">
      <c r="M2042" s="46"/>
      <c r="N2042" s="46"/>
      <c r="AU2042" s="46"/>
      <c r="AV2042" s="46"/>
      <c r="AW2042" s="46"/>
      <c r="AX2042" s="46"/>
      <c r="AY2042" s="46"/>
      <c r="BD2042" s="46"/>
      <c r="BE2042" s="46"/>
    </row>
    <row r="2043" spans="13:57" x14ac:dyDescent="0.25">
      <c r="M2043" s="46"/>
      <c r="N2043" s="46"/>
      <c r="AU2043" s="46"/>
      <c r="AV2043" s="46"/>
      <c r="AW2043" s="46"/>
      <c r="AX2043" s="46"/>
      <c r="AY2043" s="46"/>
      <c r="BD2043" s="46"/>
      <c r="BE2043" s="46"/>
    </row>
    <row r="2044" spans="13:57" x14ac:dyDescent="0.25">
      <c r="M2044" s="46"/>
      <c r="N2044" s="46"/>
      <c r="AU2044" s="46"/>
      <c r="AV2044" s="46"/>
      <c r="AW2044" s="46"/>
      <c r="AX2044" s="46"/>
      <c r="AY2044" s="46"/>
      <c r="BD2044" s="46"/>
      <c r="BE2044" s="46"/>
    </row>
    <row r="2045" spans="13:57" x14ac:dyDescent="0.25">
      <c r="M2045" s="46"/>
      <c r="N2045" s="46"/>
      <c r="AU2045" s="46"/>
      <c r="AV2045" s="46"/>
      <c r="AW2045" s="46"/>
      <c r="AX2045" s="46"/>
      <c r="AY2045" s="46"/>
      <c r="BD2045" s="46"/>
      <c r="BE2045" s="46"/>
    </row>
    <row r="2046" spans="13:57" x14ac:dyDescent="0.25">
      <c r="M2046" s="46"/>
      <c r="N2046" s="46"/>
      <c r="AU2046" s="46"/>
      <c r="AV2046" s="46"/>
      <c r="AW2046" s="46"/>
      <c r="AX2046" s="46"/>
      <c r="AY2046" s="46"/>
      <c r="BD2046" s="46"/>
      <c r="BE2046" s="46"/>
    </row>
    <row r="2047" spans="13:57" x14ac:dyDescent="0.25">
      <c r="M2047" s="46"/>
      <c r="N2047" s="46"/>
      <c r="AU2047" s="46"/>
      <c r="AV2047" s="46"/>
      <c r="AW2047" s="46"/>
      <c r="AX2047" s="46"/>
      <c r="AY2047" s="46"/>
      <c r="BD2047" s="46"/>
      <c r="BE2047" s="46"/>
    </row>
    <row r="2048" spans="13:57" x14ac:dyDescent="0.25">
      <c r="M2048" s="46"/>
      <c r="N2048" s="46"/>
      <c r="AU2048" s="46"/>
      <c r="AV2048" s="46"/>
      <c r="AW2048" s="46"/>
      <c r="AX2048" s="46"/>
      <c r="AY2048" s="46"/>
      <c r="BD2048" s="46"/>
      <c r="BE2048" s="46"/>
    </row>
    <row r="2049" spans="13:57" x14ac:dyDescent="0.25">
      <c r="M2049" s="46"/>
      <c r="N2049" s="46"/>
      <c r="AU2049" s="46"/>
      <c r="AV2049" s="46"/>
      <c r="AW2049" s="46"/>
      <c r="AX2049" s="46"/>
      <c r="AY2049" s="46"/>
      <c r="BD2049" s="46"/>
      <c r="BE2049" s="46"/>
    </row>
    <row r="2050" spans="13:57" x14ac:dyDescent="0.25">
      <c r="M2050" s="46"/>
      <c r="N2050" s="46"/>
      <c r="AU2050" s="46"/>
      <c r="AV2050" s="46"/>
      <c r="AW2050" s="46"/>
      <c r="AX2050" s="46"/>
      <c r="AY2050" s="46"/>
      <c r="BD2050" s="46"/>
      <c r="BE2050" s="46"/>
    </row>
    <row r="2051" spans="13:57" x14ac:dyDescent="0.25">
      <c r="M2051" s="46"/>
      <c r="N2051" s="46"/>
      <c r="AU2051" s="46"/>
      <c r="AV2051" s="46"/>
      <c r="AW2051" s="46"/>
      <c r="AX2051" s="46"/>
      <c r="AY2051" s="46"/>
      <c r="BD2051" s="46"/>
      <c r="BE2051" s="46"/>
    </row>
    <row r="2052" spans="13:57" x14ac:dyDescent="0.25">
      <c r="M2052" s="46"/>
      <c r="N2052" s="46"/>
      <c r="AU2052" s="46"/>
      <c r="AV2052" s="46"/>
      <c r="AW2052" s="46"/>
      <c r="AX2052" s="46"/>
      <c r="AY2052" s="46"/>
      <c r="BD2052" s="46"/>
      <c r="BE2052" s="46"/>
    </row>
    <row r="2053" spans="13:57" x14ac:dyDescent="0.25">
      <c r="M2053" s="46"/>
      <c r="N2053" s="46"/>
      <c r="AU2053" s="46"/>
      <c r="AV2053" s="46"/>
      <c r="AW2053" s="46"/>
      <c r="AX2053" s="46"/>
      <c r="AY2053" s="46"/>
      <c r="BD2053" s="46"/>
      <c r="BE2053" s="46"/>
    </row>
    <row r="2054" spans="13:57" x14ac:dyDescent="0.25">
      <c r="M2054" s="46"/>
      <c r="N2054" s="46"/>
      <c r="AU2054" s="46"/>
      <c r="AV2054" s="46"/>
      <c r="AW2054" s="46"/>
      <c r="AX2054" s="46"/>
      <c r="AY2054" s="46"/>
      <c r="BD2054" s="46"/>
      <c r="BE2054" s="46"/>
    </row>
    <row r="2055" spans="13:57" x14ac:dyDescent="0.25">
      <c r="M2055" s="46"/>
      <c r="N2055" s="46"/>
      <c r="AU2055" s="46"/>
      <c r="AV2055" s="46"/>
      <c r="AW2055" s="46"/>
      <c r="AX2055" s="46"/>
      <c r="AY2055" s="46"/>
      <c r="BD2055" s="46"/>
      <c r="BE2055" s="46"/>
    </row>
    <row r="2056" spans="13:57" x14ac:dyDescent="0.25">
      <c r="M2056" s="46"/>
      <c r="N2056" s="46"/>
      <c r="AU2056" s="46"/>
      <c r="AV2056" s="46"/>
      <c r="AW2056" s="46"/>
      <c r="AX2056" s="46"/>
      <c r="AY2056" s="46"/>
      <c r="BD2056" s="46"/>
      <c r="BE2056" s="46"/>
    </row>
    <row r="2057" spans="13:57" x14ac:dyDescent="0.25">
      <c r="M2057" s="46"/>
      <c r="N2057" s="46"/>
      <c r="AU2057" s="46"/>
      <c r="AV2057" s="46"/>
      <c r="AW2057" s="46"/>
      <c r="AX2057" s="46"/>
      <c r="AY2057" s="46"/>
      <c r="BD2057" s="46"/>
      <c r="BE2057" s="46"/>
    </row>
    <row r="2058" spans="13:57" x14ac:dyDescent="0.25">
      <c r="M2058" s="46"/>
      <c r="N2058" s="46"/>
      <c r="AU2058" s="46"/>
      <c r="AV2058" s="46"/>
      <c r="AW2058" s="46"/>
      <c r="AX2058" s="46"/>
      <c r="AY2058" s="46"/>
      <c r="BD2058" s="46"/>
      <c r="BE2058" s="46"/>
    </row>
    <row r="2059" spans="13:57" x14ac:dyDescent="0.25">
      <c r="M2059" s="46"/>
      <c r="N2059" s="46"/>
      <c r="AU2059" s="46"/>
      <c r="AV2059" s="46"/>
      <c r="AW2059" s="46"/>
      <c r="AX2059" s="46"/>
      <c r="AY2059" s="46"/>
      <c r="BD2059" s="46"/>
      <c r="BE2059" s="46"/>
    </row>
    <row r="2060" spans="13:57" x14ac:dyDescent="0.25">
      <c r="M2060" s="46"/>
      <c r="N2060" s="46"/>
      <c r="AU2060" s="46"/>
      <c r="AV2060" s="46"/>
      <c r="AW2060" s="46"/>
      <c r="AX2060" s="46"/>
      <c r="AY2060" s="46"/>
      <c r="BD2060" s="46"/>
      <c r="BE2060" s="46"/>
    </row>
    <row r="2061" spans="13:57" x14ac:dyDescent="0.25">
      <c r="M2061" s="46"/>
      <c r="N2061" s="46"/>
      <c r="AU2061" s="46"/>
      <c r="AV2061" s="46"/>
      <c r="AW2061" s="46"/>
      <c r="AX2061" s="46"/>
      <c r="AY2061" s="46"/>
      <c r="BD2061" s="46"/>
      <c r="BE2061" s="46"/>
    </row>
    <row r="2062" spans="13:57" x14ac:dyDescent="0.25">
      <c r="M2062" s="46"/>
      <c r="N2062" s="46"/>
      <c r="AU2062" s="46"/>
      <c r="AV2062" s="46"/>
      <c r="AW2062" s="46"/>
      <c r="AX2062" s="46"/>
      <c r="AY2062" s="46"/>
      <c r="BD2062" s="46"/>
      <c r="BE2062" s="46"/>
    </row>
    <row r="2063" spans="13:57" x14ac:dyDescent="0.25">
      <c r="M2063" s="46"/>
      <c r="N2063" s="46"/>
      <c r="AU2063" s="46"/>
      <c r="AV2063" s="46"/>
      <c r="AW2063" s="46"/>
      <c r="AX2063" s="46"/>
      <c r="AY2063" s="46"/>
      <c r="BD2063" s="46"/>
      <c r="BE2063" s="46"/>
    </row>
    <row r="2064" spans="13:57" x14ac:dyDescent="0.25">
      <c r="M2064" s="46"/>
      <c r="N2064" s="46"/>
      <c r="AU2064" s="46"/>
      <c r="AV2064" s="46"/>
      <c r="AW2064" s="46"/>
      <c r="AX2064" s="46"/>
      <c r="AY2064" s="46"/>
      <c r="BD2064" s="46"/>
      <c r="BE2064" s="46"/>
    </row>
    <row r="2065" spans="13:57" x14ac:dyDescent="0.25">
      <c r="M2065" s="46"/>
      <c r="N2065" s="46"/>
      <c r="AU2065" s="46"/>
      <c r="AV2065" s="46"/>
      <c r="AW2065" s="46"/>
      <c r="AX2065" s="46"/>
      <c r="AY2065" s="46"/>
      <c r="BD2065" s="46"/>
      <c r="BE2065" s="46"/>
    </row>
    <row r="2066" spans="13:57" x14ac:dyDescent="0.25">
      <c r="M2066" s="46"/>
      <c r="N2066" s="46"/>
      <c r="AU2066" s="46"/>
      <c r="AV2066" s="46"/>
      <c r="AW2066" s="46"/>
      <c r="AX2066" s="46"/>
      <c r="AY2066" s="46"/>
      <c r="BD2066" s="46"/>
      <c r="BE2066" s="46"/>
    </row>
    <row r="2067" spans="13:57" x14ac:dyDescent="0.25">
      <c r="M2067" s="46"/>
      <c r="N2067" s="46"/>
      <c r="AU2067" s="46"/>
      <c r="AV2067" s="46"/>
      <c r="AW2067" s="46"/>
      <c r="AX2067" s="46"/>
      <c r="AY2067" s="46"/>
      <c r="BD2067" s="46"/>
      <c r="BE2067" s="46"/>
    </row>
    <row r="2068" spans="13:57" x14ac:dyDescent="0.25">
      <c r="M2068" s="46"/>
      <c r="N2068" s="46"/>
      <c r="AU2068" s="46"/>
      <c r="AV2068" s="46"/>
      <c r="AW2068" s="46"/>
      <c r="AX2068" s="46"/>
      <c r="AY2068" s="46"/>
      <c r="BD2068" s="46"/>
      <c r="BE2068" s="46"/>
    </row>
    <row r="2069" spans="13:57" x14ac:dyDescent="0.25">
      <c r="M2069" s="46"/>
      <c r="N2069" s="46"/>
      <c r="AU2069" s="46"/>
      <c r="AV2069" s="46"/>
      <c r="AW2069" s="46"/>
      <c r="AX2069" s="46"/>
      <c r="AY2069" s="46"/>
      <c r="BD2069" s="46"/>
      <c r="BE2069" s="46"/>
    </row>
    <row r="2070" spans="13:57" x14ac:dyDescent="0.25">
      <c r="M2070" s="46"/>
      <c r="N2070" s="46"/>
      <c r="AU2070" s="46"/>
      <c r="AV2070" s="46"/>
      <c r="AW2070" s="46"/>
      <c r="AX2070" s="46"/>
      <c r="AY2070" s="46"/>
      <c r="BD2070" s="46"/>
      <c r="BE2070" s="46"/>
    </row>
    <row r="2071" spans="13:57" x14ac:dyDescent="0.25">
      <c r="M2071" s="46"/>
      <c r="N2071" s="46"/>
      <c r="AU2071" s="46"/>
      <c r="AV2071" s="46"/>
      <c r="AW2071" s="46"/>
      <c r="AX2071" s="46"/>
      <c r="AY2071" s="46"/>
      <c r="BD2071" s="46"/>
      <c r="BE2071" s="46"/>
    </row>
    <row r="2072" spans="13:57" x14ac:dyDescent="0.25">
      <c r="M2072" s="46"/>
      <c r="N2072" s="46"/>
      <c r="AU2072" s="46"/>
      <c r="AV2072" s="46"/>
      <c r="AW2072" s="46"/>
      <c r="AX2072" s="46"/>
      <c r="AY2072" s="46"/>
      <c r="BD2072" s="46"/>
      <c r="BE2072" s="46"/>
    </row>
    <row r="2073" spans="13:57" x14ac:dyDescent="0.25">
      <c r="M2073" s="46"/>
      <c r="N2073" s="46"/>
      <c r="AU2073" s="46"/>
      <c r="AV2073" s="46"/>
      <c r="AW2073" s="46"/>
      <c r="AX2073" s="46"/>
      <c r="AY2073" s="46"/>
      <c r="BD2073" s="46"/>
      <c r="BE2073" s="46"/>
    </row>
    <row r="2074" spans="13:57" x14ac:dyDescent="0.25">
      <c r="M2074" s="46"/>
      <c r="N2074" s="46"/>
      <c r="AU2074" s="46"/>
      <c r="AV2074" s="46"/>
      <c r="AW2074" s="46"/>
      <c r="AX2074" s="46"/>
      <c r="AY2074" s="46"/>
      <c r="BD2074" s="46"/>
      <c r="BE2074" s="46"/>
    </row>
    <row r="2075" spans="13:57" x14ac:dyDescent="0.25">
      <c r="M2075" s="46"/>
      <c r="N2075" s="46"/>
      <c r="AU2075" s="46"/>
      <c r="AV2075" s="46"/>
      <c r="AW2075" s="46"/>
      <c r="AX2075" s="46"/>
      <c r="AY2075" s="46"/>
      <c r="BD2075" s="46"/>
      <c r="BE2075" s="46"/>
    </row>
    <row r="2076" spans="13:57" x14ac:dyDescent="0.25">
      <c r="M2076" s="46"/>
      <c r="N2076" s="46"/>
      <c r="AU2076" s="46"/>
      <c r="AV2076" s="46"/>
      <c r="AW2076" s="46"/>
      <c r="AX2076" s="46"/>
      <c r="AY2076" s="46"/>
      <c r="BD2076" s="46"/>
      <c r="BE2076" s="46"/>
    </row>
    <row r="2077" spans="13:57" x14ac:dyDescent="0.25">
      <c r="M2077" s="46"/>
      <c r="N2077" s="46"/>
      <c r="AU2077" s="46"/>
      <c r="AV2077" s="46"/>
      <c r="AW2077" s="46"/>
      <c r="AX2077" s="46"/>
      <c r="AY2077" s="46"/>
      <c r="BD2077" s="46"/>
      <c r="BE2077" s="46"/>
    </row>
    <row r="2078" spans="13:57" x14ac:dyDescent="0.25">
      <c r="M2078" s="46"/>
      <c r="N2078" s="46"/>
      <c r="AU2078" s="46"/>
      <c r="AV2078" s="46"/>
      <c r="AW2078" s="46"/>
      <c r="AX2078" s="46"/>
      <c r="AY2078" s="46"/>
      <c r="BD2078" s="46"/>
      <c r="BE2078" s="46"/>
    </row>
    <row r="2079" spans="13:57" x14ac:dyDescent="0.25">
      <c r="M2079" s="46"/>
      <c r="N2079" s="46"/>
      <c r="AU2079" s="46"/>
      <c r="AV2079" s="46"/>
      <c r="AW2079" s="46"/>
      <c r="AX2079" s="46"/>
      <c r="AY2079" s="46"/>
      <c r="BD2079" s="46"/>
      <c r="BE2079" s="46"/>
    </row>
    <row r="2080" spans="13:57" x14ac:dyDescent="0.25">
      <c r="M2080" s="46"/>
      <c r="N2080" s="46"/>
      <c r="AU2080" s="46"/>
      <c r="AV2080" s="46"/>
      <c r="AW2080" s="46"/>
      <c r="AX2080" s="46"/>
      <c r="AY2080" s="46"/>
      <c r="BD2080" s="46"/>
      <c r="BE2080" s="46"/>
    </row>
    <row r="2081" spans="13:57" x14ac:dyDescent="0.25">
      <c r="M2081" s="46"/>
      <c r="N2081" s="46"/>
      <c r="AU2081" s="46"/>
      <c r="AV2081" s="46"/>
      <c r="AW2081" s="46"/>
      <c r="AX2081" s="46"/>
      <c r="AY2081" s="46"/>
      <c r="BD2081" s="46"/>
      <c r="BE2081" s="46"/>
    </row>
    <row r="2082" spans="13:57" x14ac:dyDescent="0.25">
      <c r="M2082" s="46"/>
      <c r="N2082" s="46"/>
      <c r="AU2082" s="46"/>
      <c r="AV2082" s="46"/>
      <c r="AW2082" s="46"/>
      <c r="AX2082" s="46"/>
      <c r="AY2082" s="46"/>
      <c r="BD2082" s="46"/>
      <c r="BE2082" s="46"/>
    </row>
    <row r="2083" spans="13:57" x14ac:dyDescent="0.25">
      <c r="M2083" s="46"/>
      <c r="N2083" s="46"/>
      <c r="AU2083" s="46"/>
      <c r="AV2083" s="46"/>
      <c r="AW2083" s="46"/>
      <c r="AX2083" s="46"/>
      <c r="AY2083" s="46"/>
      <c r="BD2083" s="46"/>
      <c r="BE2083" s="46"/>
    </row>
    <row r="2084" spans="13:57" x14ac:dyDescent="0.25">
      <c r="M2084" s="46"/>
      <c r="N2084" s="46"/>
      <c r="AU2084" s="46"/>
      <c r="AV2084" s="46"/>
      <c r="AW2084" s="46"/>
      <c r="AX2084" s="46"/>
      <c r="AY2084" s="46"/>
      <c r="BD2084" s="46"/>
      <c r="BE2084" s="46"/>
    </row>
    <row r="2085" spans="13:57" x14ac:dyDescent="0.25">
      <c r="M2085" s="46"/>
      <c r="N2085" s="46"/>
      <c r="AU2085" s="46"/>
      <c r="AV2085" s="46"/>
      <c r="AW2085" s="46"/>
      <c r="AX2085" s="46"/>
      <c r="AY2085" s="46"/>
      <c r="BD2085" s="46"/>
      <c r="BE2085" s="46"/>
    </row>
    <row r="2086" spans="13:57" x14ac:dyDescent="0.25">
      <c r="M2086" s="46"/>
      <c r="N2086" s="46"/>
      <c r="AU2086" s="46"/>
      <c r="AV2086" s="46"/>
      <c r="AW2086" s="46"/>
      <c r="AX2086" s="46"/>
      <c r="AY2086" s="46"/>
      <c r="BD2086" s="46"/>
      <c r="BE2086" s="46"/>
    </row>
    <row r="2087" spans="13:57" x14ac:dyDescent="0.25">
      <c r="M2087" s="46"/>
      <c r="N2087" s="46"/>
      <c r="AU2087" s="46"/>
      <c r="AV2087" s="46"/>
      <c r="AW2087" s="46"/>
      <c r="AX2087" s="46"/>
      <c r="AY2087" s="46"/>
      <c r="BD2087" s="46"/>
      <c r="BE2087" s="46"/>
    </row>
    <row r="2088" spans="13:57" x14ac:dyDescent="0.25">
      <c r="M2088" s="46"/>
      <c r="N2088" s="46"/>
      <c r="AU2088" s="46"/>
      <c r="AV2088" s="46"/>
      <c r="AW2088" s="46"/>
      <c r="AX2088" s="46"/>
      <c r="AY2088" s="46"/>
      <c r="BD2088" s="46"/>
      <c r="BE2088" s="46"/>
    </row>
    <row r="2089" spans="13:57" x14ac:dyDescent="0.25">
      <c r="M2089" s="46"/>
      <c r="N2089" s="46"/>
      <c r="AU2089" s="46"/>
      <c r="AV2089" s="46"/>
      <c r="AW2089" s="46"/>
      <c r="AX2089" s="46"/>
      <c r="AY2089" s="46"/>
      <c r="BD2089" s="46"/>
      <c r="BE2089" s="46"/>
    </row>
    <row r="2090" spans="13:57" x14ac:dyDescent="0.25">
      <c r="M2090" s="46"/>
      <c r="N2090" s="46"/>
      <c r="AU2090" s="46"/>
      <c r="AV2090" s="46"/>
      <c r="AW2090" s="46"/>
      <c r="AX2090" s="46"/>
      <c r="AY2090" s="46"/>
      <c r="BD2090" s="46"/>
      <c r="BE2090" s="46"/>
    </row>
    <row r="2091" spans="13:57" x14ac:dyDescent="0.25">
      <c r="M2091" s="46"/>
      <c r="N2091" s="46"/>
      <c r="AU2091" s="46"/>
      <c r="AV2091" s="46"/>
      <c r="AW2091" s="46"/>
      <c r="AX2091" s="46"/>
      <c r="AY2091" s="46"/>
      <c r="BD2091" s="46"/>
      <c r="BE2091" s="46"/>
    </row>
    <row r="2092" spans="13:57" x14ac:dyDescent="0.25">
      <c r="M2092" s="46"/>
      <c r="N2092" s="46"/>
      <c r="AU2092" s="46"/>
      <c r="AV2092" s="46"/>
      <c r="AW2092" s="46"/>
      <c r="AX2092" s="46"/>
      <c r="AY2092" s="46"/>
      <c r="BD2092" s="46"/>
      <c r="BE2092" s="46"/>
    </row>
    <row r="2093" spans="13:57" x14ac:dyDescent="0.25">
      <c r="M2093" s="46"/>
      <c r="N2093" s="46"/>
      <c r="AU2093" s="46"/>
      <c r="AV2093" s="46"/>
      <c r="AW2093" s="46"/>
      <c r="AX2093" s="46"/>
      <c r="AY2093" s="46"/>
      <c r="BD2093" s="46"/>
      <c r="BE2093" s="46"/>
    </row>
    <row r="2094" spans="13:57" x14ac:dyDescent="0.25">
      <c r="M2094" s="46"/>
      <c r="N2094" s="46"/>
      <c r="AU2094" s="46"/>
      <c r="AV2094" s="46"/>
      <c r="AW2094" s="46"/>
      <c r="AX2094" s="46"/>
      <c r="AY2094" s="46"/>
      <c r="BD2094" s="46"/>
      <c r="BE2094" s="46"/>
    </row>
    <row r="2095" spans="13:57" x14ac:dyDescent="0.25">
      <c r="M2095" s="46"/>
      <c r="N2095" s="46"/>
      <c r="AU2095" s="46"/>
      <c r="AV2095" s="46"/>
      <c r="AW2095" s="46"/>
      <c r="AX2095" s="46"/>
      <c r="AY2095" s="46"/>
      <c r="BD2095" s="46"/>
      <c r="BE2095" s="46"/>
    </row>
    <row r="2096" spans="13:57" x14ac:dyDescent="0.25">
      <c r="M2096" s="46"/>
      <c r="N2096" s="46"/>
      <c r="AU2096" s="46"/>
      <c r="AV2096" s="46"/>
      <c r="AW2096" s="46"/>
      <c r="AX2096" s="46"/>
      <c r="AY2096" s="46"/>
      <c r="BD2096" s="46"/>
      <c r="BE2096" s="46"/>
    </row>
    <row r="2097" spans="13:57" x14ac:dyDescent="0.25">
      <c r="M2097" s="46"/>
      <c r="N2097" s="46"/>
      <c r="AU2097" s="46"/>
      <c r="AV2097" s="46"/>
      <c r="AW2097" s="46"/>
      <c r="AX2097" s="46"/>
      <c r="AY2097" s="46"/>
      <c r="BD2097" s="46"/>
      <c r="BE2097" s="46"/>
    </row>
    <row r="2098" spans="13:57" x14ac:dyDescent="0.25">
      <c r="M2098" s="46"/>
      <c r="N2098" s="46"/>
      <c r="AU2098" s="46"/>
      <c r="AV2098" s="46"/>
      <c r="AW2098" s="46"/>
      <c r="AX2098" s="46"/>
      <c r="AY2098" s="46"/>
      <c r="BD2098" s="46"/>
      <c r="BE2098" s="46"/>
    </row>
    <row r="2099" spans="13:57" x14ac:dyDescent="0.25">
      <c r="M2099" s="46"/>
      <c r="N2099" s="46"/>
      <c r="AU2099" s="46"/>
      <c r="AV2099" s="46"/>
      <c r="AW2099" s="46"/>
      <c r="AX2099" s="46"/>
      <c r="AY2099" s="46"/>
      <c r="BD2099" s="46"/>
      <c r="BE2099" s="46"/>
    </row>
    <row r="2100" spans="13:57" x14ac:dyDescent="0.25">
      <c r="M2100" s="46"/>
      <c r="N2100" s="46"/>
      <c r="AU2100" s="46"/>
      <c r="AV2100" s="46"/>
      <c r="AW2100" s="46"/>
      <c r="AX2100" s="46"/>
      <c r="AY2100" s="46"/>
      <c r="BD2100" s="46"/>
      <c r="BE2100" s="46"/>
    </row>
    <row r="2101" spans="13:57" x14ac:dyDescent="0.25">
      <c r="M2101" s="46"/>
      <c r="N2101" s="46"/>
      <c r="AU2101" s="46"/>
      <c r="AV2101" s="46"/>
      <c r="AW2101" s="46"/>
      <c r="AX2101" s="46"/>
      <c r="AY2101" s="46"/>
      <c r="BD2101" s="46"/>
      <c r="BE2101" s="46"/>
    </row>
    <row r="2102" spans="13:57" x14ac:dyDescent="0.25">
      <c r="M2102" s="46"/>
      <c r="N2102" s="46"/>
      <c r="AU2102" s="46"/>
      <c r="AV2102" s="46"/>
      <c r="AW2102" s="46"/>
      <c r="AX2102" s="46"/>
      <c r="AY2102" s="46"/>
      <c r="BD2102" s="46"/>
      <c r="BE2102" s="46"/>
    </row>
    <row r="2103" spans="13:57" x14ac:dyDescent="0.25">
      <c r="M2103" s="46"/>
      <c r="N2103" s="46"/>
      <c r="AU2103" s="46"/>
      <c r="AV2103" s="46"/>
      <c r="AW2103" s="46"/>
      <c r="AX2103" s="46"/>
      <c r="AY2103" s="46"/>
      <c r="BD2103" s="46"/>
      <c r="BE2103" s="46"/>
    </row>
    <row r="2104" spans="13:57" x14ac:dyDescent="0.25">
      <c r="M2104" s="46"/>
      <c r="N2104" s="46"/>
      <c r="AU2104" s="46"/>
      <c r="AV2104" s="46"/>
      <c r="AW2104" s="46"/>
      <c r="AX2104" s="46"/>
      <c r="AY2104" s="46"/>
      <c r="BD2104" s="46"/>
      <c r="BE2104" s="46"/>
    </row>
    <row r="2105" spans="13:57" x14ac:dyDescent="0.25">
      <c r="M2105" s="46"/>
      <c r="N2105" s="46"/>
      <c r="AU2105" s="46"/>
      <c r="AV2105" s="46"/>
      <c r="AW2105" s="46"/>
      <c r="AX2105" s="46"/>
      <c r="AY2105" s="46"/>
      <c r="BD2105" s="46"/>
      <c r="BE2105" s="46"/>
    </row>
    <row r="2106" spans="13:57" x14ac:dyDescent="0.25">
      <c r="M2106" s="46"/>
      <c r="N2106" s="46"/>
      <c r="AU2106" s="46"/>
      <c r="AV2106" s="46"/>
      <c r="AW2106" s="46"/>
      <c r="AX2106" s="46"/>
      <c r="AY2106" s="46"/>
      <c r="BD2106" s="46"/>
      <c r="BE2106" s="46"/>
    </row>
    <row r="2107" spans="13:57" x14ac:dyDescent="0.25">
      <c r="M2107" s="46"/>
      <c r="N2107" s="46"/>
      <c r="AU2107" s="46"/>
      <c r="AV2107" s="46"/>
      <c r="AW2107" s="46"/>
      <c r="AX2107" s="46"/>
      <c r="AY2107" s="46"/>
      <c r="BD2107" s="46"/>
      <c r="BE2107" s="46"/>
    </row>
    <row r="2108" spans="13:57" x14ac:dyDescent="0.25">
      <c r="M2108" s="46"/>
      <c r="N2108" s="46"/>
      <c r="AU2108" s="46"/>
      <c r="AV2108" s="46"/>
      <c r="AW2108" s="46"/>
      <c r="AX2108" s="46"/>
      <c r="AY2108" s="46"/>
      <c r="BD2108" s="46"/>
      <c r="BE2108" s="46"/>
    </row>
    <row r="2109" spans="13:57" x14ac:dyDescent="0.25">
      <c r="M2109" s="46"/>
      <c r="N2109" s="46"/>
      <c r="AU2109" s="46"/>
      <c r="AV2109" s="46"/>
      <c r="AW2109" s="46"/>
      <c r="AX2109" s="46"/>
      <c r="AY2109" s="46"/>
      <c r="BD2109" s="46"/>
      <c r="BE2109" s="46"/>
    </row>
    <row r="2110" spans="13:57" x14ac:dyDescent="0.25">
      <c r="M2110" s="46"/>
      <c r="N2110" s="46"/>
      <c r="AU2110" s="46"/>
      <c r="AV2110" s="46"/>
      <c r="AW2110" s="46"/>
      <c r="AX2110" s="46"/>
      <c r="AY2110" s="46"/>
      <c r="BD2110" s="46"/>
      <c r="BE2110" s="46"/>
    </row>
    <row r="2111" spans="13:57" x14ac:dyDescent="0.25">
      <c r="M2111" s="46"/>
      <c r="N2111" s="46"/>
      <c r="AU2111" s="46"/>
      <c r="AV2111" s="46"/>
      <c r="AW2111" s="46"/>
      <c r="AX2111" s="46"/>
      <c r="AY2111" s="46"/>
      <c r="BD2111" s="46"/>
      <c r="BE2111" s="46"/>
    </row>
    <row r="2112" spans="13:57" x14ac:dyDescent="0.25">
      <c r="M2112" s="46"/>
      <c r="N2112" s="46"/>
      <c r="AU2112" s="46"/>
      <c r="AV2112" s="46"/>
      <c r="AW2112" s="46"/>
      <c r="AX2112" s="46"/>
      <c r="AY2112" s="46"/>
      <c r="BD2112" s="46"/>
      <c r="BE2112" s="46"/>
    </row>
    <row r="2113" spans="13:57" x14ac:dyDescent="0.25">
      <c r="M2113" s="46"/>
      <c r="N2113" s="46"/>
      <c r="AU2113" s="46"/>
      <c r="AV2113" s="46"/>
      <c r="AW2113" s="46"/>
      <c r="AX2113" s="46"/>
      <c r="AY2113" s="46"/>
      <c r="BD2113" s="46"/>
      <c r="BE2113" s="46"/>
    </row>
    <row r="2114" spans="13:57" x14ac:dyDescent="0.25">
      <c r="M2114" s="46"/>
      <c r="N2114" s="46"/>
      <c r="AU2114" s="46"/>
      <c r="AV2114" s="46"/>
      <c r="AW2114" s="46"/>
      <c r="AX2114" s="46"/>
      <c r="AY2114" s="46"/>
      <c r="BD2114" s="46"/>
      <c r="BE2114" s="46"/>
    </row>
    <row r="2115" spans="13:57" x14ac:dyDescent="0.25">
      <c r="M2115" s="46"/>
      <c r="N2115" s="46"/>
      <c r="AU2115" s="46"/>
      <c r="AV2115" s="46"/>
      <c r="AW2115" s="46"/>
      <c r="AX2115" s="46"/>
      <c r="AY2115" s="46"/>
      <c r="BD2115" s="46"/>
      <c r="BE2115" s="46"/>
    </row>
    <row r="2116" spans="13:57" x14ac:dyDescent="0.25">
      <c r="M2116" s="46"/>
      <c r="N2116" s="46"/>
      <c r="AU2116" s="46"/>
      <c r="AV2116" s="46"/>
      <c r="AW2116" s="46"/>
      <c r="AX2116" s="46"/>
      <c r="AY2116" s="46"/>
      <c r="BD2116" s="46"/>
      <c r="BE2116" s="46"/>
    </row>
    <row r="2117" spans="13:57" x14ac:dyDescent="0.25">
      <c r="M2117" s="46"/>
      <c r="N2117" s="46"/>
      <c r="AU2117" s="46"/>
      <c r="AV2117" s="46"/>
      <c r="AW2117" s="46"/>
      <c r="AX2117" s="46"/>
      <c r="AY2117" s="46"/>
      <c r="BD2117" s="46"/>
      <c r="BE2117" s="46"/>
    </row>
    <row r="2118" spans="13:57" x14ac:dyDescent="0.25">
      <c r="M2118" s="46"/>
      <c r="N2118" s="46"/>
      <c r="AU2118" s="46"/>
      <c r="AV2118" s="46"/>
      <c r="AW2118" s="46"/>
      <c r="AX2118" s="46"/>
      <c r="AY2118" s="46"/>
      <c r="BD2118" s="46"/>
      <c r="BE2118" s="46"/>
    </row>
    <row r="2119" spans="13:57" x14ac:dyDescent="0.25">
      <c r="M2119" s="46"/>
      <c r="N2119" s="46"/>
      <c r="AU2119" s="46"/>
      <c r="AV2119" s="46"/>
      <c r="AW2119" s="46"/>
      <c r="AX2119" s="46"/>
      <c r="AY2119" s="46"/>
      <c r="BD2119" s="46"/>
      <c r="BE2119" s="46"/>
    </row>
    <row r="2120" spans="13:57" x14ac:dyDescent="0.25">
      <c r="M2120" s="46"/>
      <c r="N2120" s="46"/>
      <c r="AU2120" s="46"/>
      <c r="AV2120" s="46"/>
      <c r="AW2120" s="46"/>
      <c r="AX2120" s="46"/>
      <c r="AY2120" s="46"/>
      <c r="BD2120" s="46"/>
      <c r="BE2120" s="46"/>
    </row>
    <row r="2121" spans="13:57" x14ac:dyDescent="0.25">
      <c r="M2121" s="46"/>
      <c r="N2121" s="46"/>
      <c r="AU2121" s="46"/>
      <c r="AV2121" s="46"/>
      <c r="AW2121" s="46"/>
      <c r="AX2121" s="46"/>
      <c r="AY2121" s="46"/>
      <c r="BD2121" s="46"/>
      <c r="BE2121" s="46"/>
    </row>
    <row r="2122" spans="13:57" x14ac:dyDescent="0.25">
      <c r="M2122" s="46"/>
      <c r="N2122" s="46"/>
      <c r="AU2122" s="46"/>
      <c r="AV2122" s="46"/>
      <c r="AW2122" s="46"/>
      <c r="AX2122" s="46"/>
      <c r="AY2122" s="46"/>
      <c r="BD2122" s="46"/>
      <c r="BE2122" s="46"/>
    </row>
    <row r="2123" spans="13:57" x14ac:dyDescent="0.25">
      <c r="M2123" s="46"/>
      <c r="N2123" s="46"/>
      <c r="AU2123" s="46"/>
      <c r="AV2123" s="46"/>
      <c r="AW2123" s="46"/>
      <c r="AX2123" s="46"/>
      <c r="AY2123" s="46"/>
      <c r="BD2123" s="46"/>
      <c r="BE2123" s="46"/>
    </row>
    <row r="2124" spans="13:57" x14ac:dyDescent="0.25">
      <c r="M2124" s="46"/>
      <c r="N2124" s="46"/>
      <c r="AU2124" s="46"/>
      <c r="AV2124" s="46"/>
      <c r="AW2124" s="46"/>
      <c r="AX2124" s="46"/>
      <c r="AY2124" s="46"/>
      <c r="BD2124" s="46"/>
      <c r="BE2124" s="46"/>
    </row>
    <row r="2125" spans="13:57" x14ac:dyDescent="0.25">
      <c r="M2125" s="46"/>
      <c r="N2125" s="46"/>
      <c r="AU2125" s="46"/>
      <c r="AV2125" s="46"/>
      <c r="AW2125" s="46"/>
      <c r="AX2125" s="46"/>
      <c r="AY2125" s="46"/>
      <c r="BD2125" s="46"/>
      <c r="BE2125" s="46"/>
    </row>
    <row r="2126" spans="13:57" x14ac:dyDescent="0.25">
      <c r="M2126" s="46"/>
      <c r="N2126" s="46"/>
      <c r="AU2126" s="46"/>
      <c r="AV2126" s="46"/>
      <c r="AW2126" s="46"/>
      <c r="AX2126" s="46"/>
      <c r="AY2126" s="46"/>
      <c r="BD2126" s="46"/>
      <c r="BE2126" s="46"/>
    </row>
    <row r="2127" spans="13:57" x14ac:dyDescent="0.25">
      <c r="M2127" s="46"/>
      <c r="N2127" s="46"/>
      <c r="AU2127" s="46"/>
      <c r="AV2127" s="46"/>
      <c r="AW2127" s="46"/>
      <c r="AX2127" s="46"/>
      <c r="AY2127" s="46"/>
      <c r="BD2127" s="46"/>
      <c r="BE2127" s="46"/>
    </row>
    <row r="2128" spans="13:57" x14ac:dyDescent="0.25">
      <c r="M2128" s="46"/>
      <c r="N2128" s="46"/>
      <c r="AU2128" s="46"/>
      <c r="AV2128" s="46"/>
      <c r="AW2128" s="46"/>
      <c r="AX2128" s="46"/>
      <c r="AY2128" s="46"/>
      <c r="BD2128" s="46"/>
      <c r="BE2128" s="46"/>
    </row>
    <row r="2129" spans="13:57" x14ac:dyDescent="0.25">
      <c r="M2129" s="46"/>
      <c r="N2129" s="46"/>
      <c r="AU2129" s="46"/>
      <c r="AV2129" s="46"/>
      <c r="AW2129" s="46"/>
      <c r="AX2129" s="46"/>
      <c r="AY2129" s="46"/>
      <c r="BD2129" s="46"/>
      <c r="BE2129" s="46"/>
    </row>
    <row r="2130" spans="13:57" x14ac:dyDescent="0.25">
      <c r="M2130" s="46"/>
      <c r="N2130" s="46"/>
      <c r="AU2130" s="46"/>
      <c r="AV2130" s="46"/>
      <c r="AW2130" s="46"/>
      <c r="AX2130" s="46"/>
      <c r="AY2130" s="46"/>
      <c r="BD2130" s="46"/>
      <c r="BE2130" s="46"/>
    </row>
    <row r="2131" spans="13:57" x14ac:dyDescent="0.25">
      <c r="M2131" s="46"/>
      <c r="N2131" s="46"/>
      <c r="AU2131" s="46"/>
      <c r="AV2131" s="46"/>
      <c r="AW2131" s="46"/>
      <c r="AX2131" s="46"/>
      <c r="AY2131" s="46"/>
      <c r="BD2131" s="46"/>
      <c r="BE2131" s="46"/>
    </row>
    <row r="2132" spans="13:57" x14ac:dyDescent="0.25">
      <c r="M2132" s="46"/>
      <c r="N2132" s="46"/>
      <c r="AU2132" s="46"/>
      <c r="AV2132" s="46"/>
      <c r="AW2132" s="46"/>
      <c r="AX2132" s="46"/>
      <c r="AY2132" s="46"/>
      <c r="BD2132" s="46"/>
      <c r="BE2132" s="46"/>
    </row>
    <row r="2133" spans="13:57" x14ac:dyDescent="0.25">
      <c r="M2133" s="46"/>
      <c r="N2133" s="46"/>
      <c r="AU2133" s="46"/>
      <c r="AV2133" s="46"/>
      <c r="AW2133" s="46"/>
      <c r="AX2133" s="46"/>
      <c r="AY2133" s="46"/>
      <c r="BD2133" s="46"/>
      <c r="BE2133" s="46"/>
    </row>
    <row r="2134" spans="13:57" x14ac:dyDescent="0.25">
      <c r="M2134" s="46"/>
      <c r="N2134" s="46"/>
      <c r="AU2134" s="46"/>
      <c r="AV2134" s="46"/>
      <c r="AW2134" s="46"/>
      <c r="AX2134" s="46"/>
      <c r="AY2134" s="46"/>
      <c r="BD2134" s="46"/>
      <c r="BE2134" s="46"/>
    </row>
    <row r="2135" spans="13:57" x14ac:dyDescent="0.25">
      <c r="M2135" s="46"/>
      <c r="N2135" s="46"/>
      <c r="AU2135" s="46"/>
      <c r="AV2135" s="46"/>
      <c r="AW2135" s="46"/>
      <c r="AX2135" s="46"/>
      <c r="AY2135" s="46"/>
      <c r="BD2135" s="46"/>
      <c r="BE2135" s="46"/>
    </row>
    <row r="2136" spans="13:57" x14ac:dyDescent="0.25">
      <c r="M2136" s="46"/>
      <c r="N2136" s="46"/>
      <c r="AU2136" s="46"/>
      <c r="AV2136" s="46"/>
      <c r="AW2136" s="46"/>
      <c r="AX2136" s="46"/>
      <c r="AY2136" s="46"/>
      <c r="BD2136" s="46"/>
      <c r="BE2136" s="46"/>
    </row>
    <row r="2137" spans="13:57" x14ac:dyDescent="0.25">
      <c r="M2137" s="46"/>
      <c r="N2137" s="46"/>
      <c r="AU2137" s="46"/>
      <c r="AV2137" s="46"/>
      <c r="AW2137" s="46"/>
      <c r="AX2137" s="46"/>
      <c r="AY2137" s="46"/>
      <c r="BD2137" s="46"/>
      <c r="BE2137" s="46"/>
    </row>
    <row r="2138" spans="13:57" x14ac:dyDescent="0.25">
      <c r="M2138" s="46"/>
      <c r="N2138" s="46"/>
      <c r="AU2138" s="46"/>
      <c r="AV2138" s="46"/>
      <c r="AW2138" s="46"/>
      <c r="AX2138" s="46"/>
      <c r="AY2138" s="46"/>
      <c r="BD2138" s="46"/>
      <c r="BE2138" s="46"/>
    </row>
    <row r="2139" spans="13:57" x14ac:dyDescent="0.25">
      <c r="M2139" s="46"/>
      <c r="N2139" s="46"/>
      <c r="AU2139" s="46"/>
      <c r="AV2139" s="46"/>
      <c r="AW2139" s="46"/>
      <c r="AX2139" s="46"/>
      <c r="AY2139" s="46"/>
      <c r="BD2139" s="46"/>
      <c r="BE2139" s="46"/>
    </row>
    <row r="2140" spans="13:57" x14ac:dyDescent="0.25">
      <c r="M2140" s="46"/>
      <c r="N2140" s="46"/>
      <c r="AU2140" s="46"/>
      <c r="AV2140" s="46"/>
      <c r="AW2140" s="46"/>
      <c r="AX2140" s="46"/>
      <c r="AY2140" s="46"/>
      <c r="BD2140" s="46"/>
      <c r="BE2140" s="46"/>
    </row>
    <row r="2141" spans="13:57" x14ac:dyDescent="0.25">
      <c r="M2141" s="46"/>
      <c r="N2141" s="46"/>
      <c r="AU2141" s="46"/>
      <c r="AV2141" s="46"/>
      <c r="AW2141" s="46"/>
      <c r="AX2141" s="46"/>
      <c r="AY2141" s="46"/>
      <c r="BD2141" s="46"/>
      <c r="BE2141" s="46"/>
    </row>
    <row r="2142" spans="13:57" x14ac:dyDescent="0.25">
      <c r="M2142" s="46"/>
      <c r="N2142" s="46"/>
      <c r="AU2142" s="46"/>
      <c r="AV2142" s="46"/>
      <c r="AW2142" s="46"/>
      <c r="AX2142" s="46"/>
      <c r="AY2142" s="46"/>
      <c r="BD2142" s="46"/>
      <c r="BE2142" s="46"/>
    </row>
    <row r="2143" spans="13:57" x14ac:dyDescent="0.25">
      <c r="M2143" s="46"/>
      <c r="N2143" s="46"/>
      <c r="AU2143" s="46"/>
      <c r="AV2143" s="46"/>
      <c r="AW2143" s="46"/>
      <c r="AX2143" s="46"/>
      <c r="AY2143" s="46"/>
      <c r="BD2143" s="46"/>
      <c r="BE2143" s="46"/>
    </row>
    <row r="2144" spans="13:57" x14ac:dyDescent="0.25">
      <c r="M2144" s="46"/>
      <c r="N2144" s="46"/>
      <c r="AU2144" s="46"/>
      <c r="AV2144" s="46"/>
      <c r="AW2144" s="46"/>
      <c r="AX2144" s="46"/>
      <c r="AY2144" s="46"/>
      <c r="BD2144" s="46"/>
      <c r="BE2144" s="46"/>
    </row>
    <row r="2145" spans="13:57" x14ac:dyDescent="0.25">
      <c r="M2145" s="46"/>
      <c r="N2145" s="46"/>
      <c r="AU2145" s="46"/>
      <c r="AV2145" s="46"/>
      <c r="AW2145" s="46"/>
      <c r="AX2145" s="46"/>
      <c r="AY2145" s="46"/>
      <c r="BD2145" s="46"/>
      <c r="BE2145" s="46"/>
    </row>
    <row r="2146" spans="13:57" x14ac:dyDescent="0.25">
      <c r="M2146" s="46"/>
      <c r="N2146" s="46"/>
      <c r="AU2146" s="46"/>
      <c r="AV2146" s="46"/>
      <c r="AW2146" s="46"/>
      <c r="AX2146" s="46"/>
      <c r="AY2146" s="46"/>
      <c r="BD2146" s="46"/>
      <c r="BE2146" s="46"/>
    </row>
    <row r="2147" spans="13:57" x14ac:dyDescent="0.25">
      <c r="M2147" s="46"/>
      <c r="N2147" s="46"/>
      <c r="AU2147" s="46"/>
      <c r="AV2147" s="46"/>
      <c r="AW2147" s="46"/>
      <c r="AX2147" s="46"/>
      <c r="AY2147" s="46"/>
      <c r="BD2147" s="46"/>
      <c r="BE2147" s="46"/>
    </row>
    <row r="2148" spans="13:57" x14ac:dyDescent="0.25">
      <c r="M2148" s="46"/>
      <c r="N2148" s="46"/>
      <c r="AU2148" s="46"/>
      <c r="AV2148" s="46"/>
      <c r="AW2148" s="46"/>
      <c r="AX2148" s="46"/>
      <c r="AY2148" s="46"/>
      <c r="BD2148" s="46"/>
      <c r="BE2148" s="46"/>
    </row>
    <row r="2149" spans="13:57" x14ac:dyDescent="0.25">
      <c r="M2149" s="46"/>
      <c r="N2149" s="46"/>
      <c r="AU2149" s="46"/>
      <c r="AV2149" s="46"/>
      <c r="AW2149" s="46"/>
      <c r="AX2149" s="46"/>
      <c r="AY2149" s="46"/>
      <c r="BD2149" s="46"/>
      <c r="BE2149" s="46"/>
    </row>
    <row r="2150" spans="13:57" x14ac:dyDescent="0.25">
      <c r="M2150" s="46"/>
      <c r="N2150" s="46"/>
      <c r="AU2150" s="46"/>
      <c r="AV2150" s="46"/>
      <c r="AW2150" s="46"/>
      <c r="AX2150" s="46"/>
      <c r="AY2150" s="46"/>
      <c r="BD2150" s="46"/>
      <c r="BE2150" s="46"/>
    </row>
    <row r="2151" spans="13:57" x14ac:dyDescent="0.25">
      <c r="M2151" s="46"/>
      <c r="N2151" s="46"/>
      <c r="AU2151" s="46"/>
      <c r="AV2151" s="46"/>
      <c r="AW2151" s="46"/>
      <c r="AX2151" s="46"/>
      <c r="AY2151" s="46"/>
      <c r="BD2151" s="46"/>
      <c r="BE2151" s="46"/>
    </row>
    <row r="2152" spans="13:57" x14ac:dyDescent="0.25">
      <c r="M2152" s="46"/>
      <c r="N2152" s="46"/>
      <c r="AU2152" s="46"/>
      <c r="AV2152" s="46"/>
      <c r="AW2152" s="46"/>
      <c r="AX2152" s="46"/>
      <c r="AY2152" s="46"/>
      <c r="BD2152" s="46"/>
      <c r="BE2152" s="46"/>
    </row>
    <row r="2153" spans="13:57" x14ac:dyDescent="0.25">
      <c r="M2153" s="46"/>
      <c r="N2153" s="46"/>
      <c r="AU2153" s="46"/>
      <c r="AV2153" s="46"/>
      <c r="AW2153" s="46"/>
      <c r="AX2153" s="46"/>
      <c r="AY2153" s="46"/>
      <c r="BD2153" s="46"/>
      <c r="BE2153" s="46"/>
    </row>
    <row r="2154" spans="13:57" x14ac:dyDescent="0.25">
      <c r="M2154" s="46"/>
      <c r="N2154" s="46"/>
      <c r="AU2154" s="46"/>
      <c r="AV2154" s="46"/>
      <c r="AW2154" s="46"/>
      <c r="AX2154" s="46"/>
      <c r="AY2154" s="46"/>
      <c r="BD2154" s="46"/>
      <c r="BE2154" s="46"/>
    </row>
    <row r="2155" spans="13:57" x14ac:dyDescent="0.25">
      <c r="M2155" s="46"/>
      <c r="N2155" s="46"/>
      <c r="AU2155" s="46"/>
      <c r="AV2155" s="46"/>
      <c r="AW2155" s="46"/>
      <c r="AX2155" s="46"/>
      <c r="AY2155" s="46"/>
      <c r="BD2155" s="46"/>
      <c r="BE2155" s="46"/>
    </row>
    <row r="2156" spans="13:57" x14ac:dyDescent="0.25">
      <c r="M2156" s="46"/>
      <c r="N2156" s="46"/>
      <c r="AU2156" s="46"/>
      <c r="AV2156" s="46"/>
      <c r="AW2156" s="46"/>
      <c r="AX2156" s="46"/>
      <c r="AY2156" s="46"/>
      <c r="BD2156" s="46"/>
      <c r="BE2156" s="46"/>
    </row>
    <row r="2157" spans="13:57" x14ac:dyDescent="0.25">
      <c r="M2157" s="46"/>
      <c r="N2157" s="46"/>
      <c r="AU2157" s="46"/>
      <c r="AV2157" s="46"/>
      <c r="AW2157" s="46"/>
      <c r="AX2157" s="46"/>
      <c r="AY2157" s="46"/>
      <c r="BD2157" s="46"/>
      <c r="BE2157" s="46"/>
    </row>
    <row r="2158" spans="13:57" x14ac:dyDescent="0.25">
      <c r="M2158" s="46"/>
      <c r="N2158" s="46"/>
      <c r="AU2158" s="46"/>
      <c r="AV2158" s="46"/>
      <c r="AW2158" s="46"/>
      <c r="AX2158" s="46"/>
      <c r="AY2158" s="46"/>
      <c r="BD2158" s="46"/>
      <c r="BE2158" s="46"/>
    </row>
    <row r="2159" spans="13:57" x14ac:dyDescent="0.25">
      <c r="M2159" s="46"/>
      <c r="N2159" s="46"/>
      <c r="AU2159" s="46"/>
      <c r="AV2159" s="46"/>
      <c r="AW2159" s="46"/>
      <c r="AX2159" s="46"/>
      <c r="AY2159" s="46"/>
      <c r="BD2159" s="46"/>
      <c r="BE2159" s="46"/>
    </row>
    <row r="2160" spans="13:57" x14ac:dyDescent="0.25">
      <c r="M2160" s="46"/>
      <c r="N2160" s="46"/>
      <c r="AU2160" s="46"/>
      <c r="AV2160" s="46"/>
      <c r="AW2160" s="46"/>
      <c r="AX2160" s="46"/>
      <c r="AY2160" s="46"/>
      <c r="BD2160" s="46"/>
      <c r="BE2160" s="46"/>
    </row>
    <row r="2161" spans="13:57" x14ac:dyDescent="0.25">
      <c r="M2161" s="46"/>
      <c r="N2161" s="46"/>
      <c r="AU2161" s="46"/>
      <c r="AV2161" s="46"/>
      <c r="AW2161" s="46"/>
      <c r="AX2161" s="46"/>
      <c r="AY2161" s="46"/>
      <c r="BD2161" s="46"/>
      <c r="BE2161" s="46"/>
    </row>
    <row r="2162" spans="13:57" x14ac:dyDescent="0.25">
      <c r="M2162" s="46"/>
      <c r="N2162" s="46"/>
      <c r="AU2162" s="46"/>
      <c r="AV2162" s="46"/>
      <c r="AW2162" s="46"/>
      <c r="AX2162" s="46"/>
      <c r="AY2162" s="46"/>
      <c r="BD2162" s="46"/>
      <c r="BE2162" s="46"/>
    </row>
    <row r="2163" spans="13:57" x14ac:dyDescent="0.25">
      <c r="M2163" s="46"/>
      <c r="N2163" s="46"/>
      <c r="AU2163" s="46"/>
      <c r="AV2163" s="46"/>
      <c r="AW2163" s="46"/>
      <c r="AX2163" s="46"/>
      <c r="AY2163" s="46"/>
      <c r="BD2163" s="46"/>
      <c r="BE2163" s="46"/>
    </row>
    <row r="2164" spans="13:57" x14ac:dyDescent="0.25">
      <c r="M2164" s="46"/>
      <c r="N2164" s="46"/>
      <c r="AU2164" s="46"/>
      <c r="AV2164" s="46"/>
      <c r="AW2164" s="46"/>
      <c r="AX2164" s="46"/>
      <c r="AY2164" s="46"/>
      <c r="BD2164" s="46"/>
      <c r="BE2164" s="46"/>
    </row>
    <row r="2165" spans="13:57" x14ac:dyDescent="0.25">
      <c r="M2165" s="46"/>
      <c r="N2165" s="46"/>
      <c r="AU2165" s="46"/>
      <c r="AV2165" s="46"/>
      <c r="AW2165" s="46"/>
      <c r="AX2165" s="46"/>
      <c r="AY2165" s="46"/>
      <c r="BD2165" s="46"/>
      <c r="BE2165" s="46"/>
    </row>
    <row r="2166" spans="13:57" x14ac:dyDescent="0.25">
      <c r="M2166" s="46"/>
      <c r="N2166" s="46"/>
      <c r="AU2166" s="46"/>
      <c r="AV2166" s="46"/>
      <c r="AW2166" s="46"/>
      <c r="AX2166" s="46"/>
      <c r="AY2166" s="46"/>
      <c r="BD2166" s="46"/>
      <c r="BE2166" s="46"/>
    </row>
    <row r="2167" spans="13:57" x14ac:dyDescent="0.25">
      <c r="M2167" s="46"/>
      <c r="N2167" s="46"/>
      <c r="AU2167" s="46"/>
      <c r="AV2167" s="46"/>
      <c r="AW2167" s="46"/>
      <c r="AX2167" s="46"/>
      <c r="AY2167" s="46"/>
      <c r="BD2167" s="46"/>
      <c r="BE2167" s="46"/>
    </row>
    <row r="2168" spans="13:57" x14ac:dyDescent="0.25">
      <c r="M2168" s="46"/>
      <c r="N2168" s="46"/>
      <c r="AU2168" s="46"/>
      <c r="AV2168" s="46"/>
      <c r="AW2168" s="46"/>
      <c r="AX2168" s="46"/>
      <c r="AY2168" s="46"/>
      <c r="BD2168" s="46"/>
      <c r="BE2168" s="46"/>
    </row>
    <row r="2169" spans="13:57" x14ac:dyDescent="0.25">
      <c r="M2169" s="46"/>
      <c r="N2169" s="46"/>
      <c r="AU2169" s="46"/>
      <c r="AV2169" s="46"/>
      <c r="AW2169" s="46"/>
      <c r="AX2169" s="46"/>
      <c r="AY2169" s="46"/>
      <c r="BD2169" s="46"/>
      <c r="BE2169" s="46"/>
    </row>
    <row r="2170" spans="13:57" x14ac:dyDescent="0.25">
      <c r="M2170" s="46"/>
      <c r="N2170" s="46"/>
      <c r="AU2170" s="46"/>
      <c r="AV2170" s="46"/>
      <c r="AW2170" s="46"/>
      <c r="AX2170" s="46"/>
      <c r="AY2170" s="46"/>
      <c r="BD2170" s="46"/>
      <c r="BE2170" s="46"/>
    </row>
    <row r="2171" spans="13:57" x14ac:dyDescent="0.25">
      <c r="M2171" s="46"/>
      <c r="N2171" s="46"/>
      <c r="AU2171" s="46"/>
      <c r="AV2171" s="46"/>
      <c r="AW2171" s="46"/>
      <c r="AX2171" s="46"/>
      <c r="AY2171" s="46"/>
      <c r="BD2171" s="46"/>
      <c r="BE2171" s="46"/>
    </row>
    <row r="2172" spans="13:57" x14ac:dyDescent="0.25">
      <c r="M2172" s="46"/>
      <c r="N2172" s="46"/>
      <c r="AU2172" s="46"/>
      <c r="AV2172" s="46"/>
      <c r="AW2172" s="46"/>
      <c r="AX2172" s="46"/>
      <c r="AY2172" s="46"/>
      <c r="BD2172" s="46"/>
      <c r="BE2172" s="46"/>
    </row>
    <row r="2173" spans="13:57" x14ac:dyDescent="0.25">
      <c r="M2173" s="46"/>
      <c r="N2173" s="46"/>
      <c r="AU2173" s="46"/>
      <c r="AV2173" s="46"/>
      <c r="AW2173" s="46"/>
      <c r="AX2173" s="46"/>
      <c r="AY2173" s="46"/>
      <c r="BD2173" s="46"/>
      <c r="BE2173" s="46"/>
    </row>
    <row r="2174" spans="13:57" x14ac:dyDescent="0.25">
      <c r="M2174" s="46"/>
      <c r="N2174" s="46"/>
      <c r="AU2174" s="46"/>
      <c r="AV2174" s="46"/>
      <c r="AW2174" s="46"/>
      <c r="AX2174" s="46"/>
      <c r="AY2174" s="46"/>
      <c r="BD2174" s="46"/>
      <c r="BE2174" s="46"/>
    </row>
    <row r="2175" spans="13:57" x14ac:dyDescent="0.25">
      <c r="M2175" s="46"/>
      <c r="N2175" s="46"/>
      <c r="AU2175" s="46"/>
      <c r="AV2175" s="46"/>
      <c r="AW2175" s="46"/>
      <c r="AX2175" s="46"/>
      <c r="AY2175" s="46"/>
      <c r="BD2175" s="46"/>
      <c r="BE2175" s="46"/>
    </row>
    <row r="2176" spans="13:57" x14ac:dyDescent="0.25">
      <c r="M2176" s="46"/>
      <c r="N2176" s="46"/>
      <c r="AU2176" s="46"/>
      <c r="AV2176" s="46"/>
      <c r="AW2176" s="46"/>
      <c r="AX2176" s="46"/>
      <c r="AY2176" s="46"/>
      <c r="BD2176" s="46"/>
      <c r="BE2176" s="46"/>
    </row>
    <row r="2177" spans="13:57" x14ac:dyDescent="0.25">
      <c r="M2177" s="46"/>
      <c r="N2177" s="46"/>
      <c r="AU2177" s="46"/>
      <c r="AV2177" s="46"/>
      <c r="AW2177" s="46"/>
      <c r="AX2177" s="46"/>
      <c r="AY2177" s="46"/>
      <c r="BD2177" s="46"/>
      <c r="BE2177" s="46"/>
    </row>
    <row r="2178" spans="13:57" x14ac:dyDescent="0.25">
      <c r="M2178" s="46"/>
      <c r="N2178" s="46"/>
      <c r="AU2178" s="46"/>
      <c r="AV2178" s="46"/>
      <c r="AW2178" s="46"/>
      <c r="AX2178" s="46"/>
      <c r="AY2178" s="46"/>
      <c r="BD2178" s="46"/>
      <c r="BE2178" s="46"/>
    </row>
    <row r="2179" spans="13:57" x14ac:dyDescent="0.25">
      <c r="M2179" s="46"/>
      <c r="N2179" s="46"/>
      <c r="AU2179" s="46"/>
      <c r="AV2179" s="46"/>
      <c r="AW2179" s="46"/>
      <c r="AX2179" s="46"/>
      <c r="AY2179" s="46"/>
      <c r="BD2179" s="46"/>
      <c r="BE2179" s="46"/>
    </row>
    <row r="2180" spans="13:57" x14ac:dyDescent="0.25">
      <c r="M2180" s="46"/>
      <c r="N2180" s="46"/>
      <c r="AU2180" s="46"/>
      <c r="AV2180" s="46"/>
      <c r="AW2180" s="46"/>
      <c r="AX2180" s="46"/>
      <c r="AY2180" s="46"/>
      <c r="BD2180" s="46"/>
      <c r="BE2180" s="46"/>
    </row>
    <row r="2181" spans="13:57" x14ac:dyDescent="0.25">
      <c r="M2181" s="46"/>
      <c r="N2181" s="46"/>
      <c r="AU2181" s="46"/>
      <c r="AV2181" s="46"/>
      <c r="AW2181" s="46"/>
      <c r="AX2181" s="46"/>
      <c r="AY2181" s="46"/>
      <c r="BD2181" s="46"/>
      <c r="BE2181" s="46"/>
    </row>
    <row r="2182" spans="13:57" x14ac:dyDescent="0.25">
      <c r="M2182" s="46"/>
      <c r="N2182" s="46"/>
      <c r="AU2182" s="46"/>
      <c r="AV2182" s="46"/>
      <c r="AW2182" s="46"/>
      <c r="AX2182" s="46"/>
      <c r="AY2182" s="46"/>
      <c r="BD2182" s="46"/>
      <c r="BE2182" s="46"/>
    </row>
    <row r="2183" spans="13:57" x14ac:dyDescent="0.25">
      <c r="M2183" s="46"/>
      <c r="N2183" s="46"/>
      <c r="AU2183" s="46"/>
      <c r="AV2183" s="46"/>
      <c r="AW2183" s="46"/>
      <c r="AX2183" s="46"/>
      <c r="AY2183" s="46"/>
      <c r="BD2183" s="46"/>
      <c r="BE2183" s="46"/>
    </row>
    <row r="2184" spans="13:57" x14ac:dyDescent="0.25">
      <c r="M2184" s="46"/>
      <c r="N2184" s="46"/>
      <c r="AU2184" s="46"/>
      <c r="AV2184" s="46"/>
      <c r="AW2184" s="46"/>
      <c r="AX2184" s="46"/>
      <c r="AY2184" s="46"/>
      <c r="BD2184" s="46"/>
      <c r="BE2184" s="46"/>
    </row>
    <row r="2185" spans="13:57" x14ac:dyDescent="0.25">
      <c r="M2185" s="46"/>
      <c r="N2185" s="46"/>
      <c r="AU2185" s="46"/>
      <c r="AV2185" s="46"/>
      <c r="AW2185" s="46"/>
      <c r="AX2185" s="46"/>
      <c r="AY2185" s="46"/>
      <c r="BD2185" s="46"/>
      <c r="BE2185" s="46"/>
    </row>
    <row r="2186" spans="13:57" x14ac:dyDescent="0.25">
      <c r="M2186" s="46"/>
      <c r="N2186" s="46"/>
      <c r="AU2186" s="46"/>
      <c r="AV2186" s="46"/>
      <c r="AW2186" s="46"/>
      <c r="AX2186" s="46"/>
      <c r="AY2186" s="46"/>
      <c r="BD2186" s="46"/>
      <c r="BE2186" s="46"/>
    </row>
    <row r="2187" spans="13:57" x14ac:dyDescent="0.25">
      <c r="M2187" s="46"/>
      <c r="N2187" s="46"/>
      <c r="AU2187" s="46"/>
      <c r="AV2187" s="46"/>
      <c r="AW2187" s="46"/>
      <c r="AX2187" s="46"/>
      <c r="AY2187" s="46"/>
      <c r="BD2187" s="46"/>
      <c r="BE2187" s="46"/>
    </row>
    <row r="2188" spans="13:57" x14ac:dyDescent="0.25">
      <c r="M2188" s="46"/>
      <c r="N2188" s="46"/>
      <c r="AU2188" s="46"/>
      <c r="AV2188" s="46"/>
      <c r="AW2188" s="46"/>
      <c r="AX2188" s="46"/>
      <c r="AY2188" s="46"/>
      <c r="BD2188" s="46"/>
      <c r="BE2188" s="46"/>
    </row>
    <row r="2189" spans="13:57" x14ac:dyDescent="0.25">
      <c r="M2189" s="46"/>
      <c r="N2189" s="46"/>
      <c r="AU2189" s="46"/>
      <c r="AV2189" s="46"/>
      <c r="AW2189" s="46"/>
      <c r="AX2189" s="46"/>
      <c r="AY2189" s="46"/>
      <c r="BD2189" s="46"/>
      <c r="BE2189" s="46"/>
    </row>
    <row r="2190" spans="13:57" x14ac:dyDescent="0.25">
      <c r="M2190" s="46"/>
      <c r="N2190" s="46"/>
      <c r="AU2190" s="46"/>
      <c r="AV2190" s="46"/>
      <c r="AW2190" s="46"/>
      <c r="AX2190" s="46"/>
      <c r="AY2190" s="46"/>
      <c r="BD2190" s="46"/>
      <c r="BE2190" s="46"/>
    </row>
    <row r="2191" spans="13:57" x14ac:dyDescent="0.25">
      <c r="M2191" s="46"/>
      <c r="N2191" s="46"/>
      <c r="AU2191" s="46"/>
      <c r="AV2191" s="46"/>
      <c r="AW2191" s="46"/>
      <c r="AX2191" s="46"/>
      <c r="AY2191" s="46"/>
      <c r="BD2191" s="46"/>
      <c r="BE2191" s="46"/>
    </row>
    <row r="2192" spans="13:57" x14ac:dyDescent="0.25">
      <c r="M2192" s="46"/>
      <c r="N2192" s="46"/>
      <c r="AU2192" s="46"/>
      <c r="AV2192" s="46"/>
      <c r="AW2192" s="46"/>
      <c r="AX2192" s="46"/>
      <c r="AY2192" s="46"/>
      <c r="BD2192" s="46"/>
      <c r="BE2192" s="46"/>
    </row>
    <row r="2193" spans="13:57" x14ac:dyDescent="0.25">
      <c r="M2193" s="46"/>
      <c r="N2193" s="46"/>
      <c r="AU2193" s="46"/>
      <c r="AV2193" s="46"/>
      <c r="AW2193" s="46"/>
      <c r="AX2193" s="46"/>
      <c r="AY2193" s="46"/>
      <c r="BD2193" s="46"/>
      <c r="BE2193" s="46"/>
    </row>
    <row r="2194" spans="13:57" x14ac:dyDescent="0.25">
      <c r="M2194" s="46"/>
      <c r="N2194" s="46"/>
      <c r="AU2194" s="46"/>
      <c r="AV2194" s="46"/>
      <c r="AW2194" s="46"/>
      <c r="AX2194" s="46"/>
      <c r="AY2194" s="46"/>
      <c r="BD2194" s="46"/>
      <c r="BE2194" s="46"/>
    </row>
    <row r="2195" spans="13:57" x14ac:dyDescent="0.25">
      <c r="M2195" s="46"/>
      <c r="N2195" s="46"/>
      <c r="AU2195" s="46"/>
      <c r="AV2195" s="46"/>
      <c r="AW2195" s="46"/>
      <c r="AX2195" s="46"/>
      <c r="AY2195" s="46"/>
      <c r="BD2195" s="46"/>
      <c r="BE2195" s="46"/>
    </row>
    <row r="2196" spans="13:57" x14ac:dyDescent="0.25">
      <c r="M2196" s="46"/>
      <c r="N2196" s="46"/>
      <c r="AU2196" s="46"/>
      <c r="AV2196" s="46"/>
      <c r="AW2196" s="46"/>
      <c r="AX2196" s="46"/>
      <c r="AY2196" s="46"/>
      <c r="BD2196" s="46"/>
      <c r="BE2196" s="46"/>
    </row>
    <row r="2197" spans="13:57" x14ac:dyDescent="0.25">
      <c r="M2197" s="46"/>
      <c r="N2197" s="46"/>
      <c r="AU2197" s="46"/>
      <c r="AV2197" s="46"/>
      <c r="AW2197" s="46"/>
      <c r="AX2197" s="46"/>
      <c r="AY2197" s="46"/>
      <c r="BD2197" s="46"/>
      <c r="BE2197" s="46"/>
    </row>
    <row r="2198" spans="13:57" x14ac:dyDescent="0.25">
      <c r="M2198" s="46"/>
      <c r="N2198" s="46"/>
      <c r="AU2198" s="46"/>
      <c r="AV2198" s="46"/>
      <c r="AW2198" s="46"/>
      <c r="AX2198" s="46"/>
      <c r="AY2198" s="46"/>
      <c r="BD2198" s="46"/>
      <c r="BE2198" s="46"/>
    </row>
    <row r="2199" spans="13:57" x14ac:dyDescent="0.25">
      <c r="M2199" s="46"/>
      <c r="N2199" s="46"/>
      <c r="AU2199" s="46"/>
      <c r="AV2199" s="46"/>
      <c r="AW2199" s="46"/>
      <c r="AX2199" s="46"/>
      <c r="AY2199" s="46"/>
      <c r="BD2199" s="46"/>
      <c r="BE2199" s="46"/>
    </row>
    <row r="2200" spans="13:57" x14ac:dyDescent="0.25">
      <c r="M2200" s="46"/>
      <c r="N2200" s="46"/>
      <c r="AU2200" s="46"/>
      <c r="AV2200" s="46"/>
      <c r="AW2200" s="46"/>
      <c r="AX2200" s="46"/>
      <c r="AY2200" s="46"/>
      <c r="BD2200" s="46"/>
      <c r="BE2200" s="46"/>
    </row>
    <row r="2201" spans="13:57" x14ac:dyDescent="0.25">
      <c r="M2201" s="46"/>
      <c r="N2201" s="46"/>
      <c r="AU2201" s="46"/>
      <c r="AV2201" s="46"/>
      <c r="AW2201" s="46"/>
      <c r="AX2201" s="46"/>
      <c r="AY2201" s="46"/>
      <c r="BD2201" s="46"/>
      <c r="BE2201" s="46"/>
    </row>
    <row r="2202" spans="13:57" x14ac:dyDescent="0.25">
      <c r="M2202" s="46"/>
      <c r="N2202" s="46"/>
      <c r="AU2202" s="46"/>
      <c r="AV2202" s="46"/>
      <c r="AW2202" s="46"/>
      <c r="AX2202" s="46"/>
      <c r="AY2202" s="46"/>
      <c r="BD2202" s="46"/>
      <c r="BE2202" s="46"/>
    </row>
    <row r="2203" spans="13:57" x14ac:dyDescent="0.25">
      <c r="M2203" s="46"/>
      <c r="N2203" s="46"/>
      <c r="AU2203" s="46"/>
      <c r="AV2203" s="46"/>
      <c r="AW2203" s="46"/>
      <c r="AX2203" s="46"/>
      <c r="AY2203" s="46"/>
      <c r="BD2203" s="46"/>
      <c r="BE2203" s="46"/>
    </row>
    <row r="2204" spans="13:57" x14ac:dyDescent="0.25">
      <c r="M2204" s="46"/>
      <c r="N2204" s="46"/>
      <c r="AU2204" s="46"/>
      <c r="AV2204" s="46"/>
      <c r="AW2204" s="46"/>
      <c r="AX2204" s="46"/>
      <c r="AY2204" s="46"/>
      <c r="BD2204" s="46"/>
      <c r="BE2204" s="46"/>
    </row>
    <row r="2205" spans="13:57" x14ac:dyDescent="0.25">
      <c r="M2205" s="46"/>
      <c r="N2205" s="46"/>
      <c r="AU2205" s="46"/>
      <c r="AV2205" s="46"/>
      <c r="AW2205" s="46"/>
      <c r="AX2205" s="46"/>
      <c r="AY2205" s="46"/>
      <c r="BD2205" s="46"/>
      <c r="BE2205" s="46"/>
    </row>
    <row r="2206" spans="13:57" x14ac:dyDescent="0.25">
      <c r="M2206" s="46"/>
      <c r="N2206" s="46"/>
      <c r="AU2206" s="46"/>
      <c r="AV2206" s="46"/>
      <c r="AW2206" s="46"/>
      <c r="AX2206" s="46"/>
      <c r="AY2206" s="46"/>
      <c r="BD2206" s="46"/>
      <c r="BE2206" s="46"/>
    </row>
    <row r="2207" spans="13:57" x14ac:dyDescent="0.25">
      <c r="M2207" s="46"/>
      <c r="N2207" s="46"/>
      <c r="AU2207" s="46"/>
      <c r="AV2207" s="46"/>
      <c r="AW2207" s="46"/>
      <c r="AX2207" s="46"/>
      <c r="AY2207" s="46"/>
      <c r="BD2207" s="46"/>
      <c r="BE2207" s="46"/>
    </row>
    <row r="2208" spans="13:57" x14ac:dyDescent="0.25">
      <c r="M2208" s="46"/>
      <c r="N2208" s="46"/>
      <c r="AU2208" s="46"/>
      <c r="AV2208" s="46"/>
      <c r="AW2208" s="46"/>
      <c r="AX2208" s="46"/>
      <c r="AY2208" s="46"/>
      <c r="BD2208" s="46"/>
      <c r="BE2208" s="46"/>
    </row>
    <row r="2209" spans="13:57" x14ac:dyDescent="0.25">
      <c r="M2209" s="46"/>
      <c r="N2209" s="46"/>
      <c r="AU2209" s="46"/>
      <c r="AV2209" s="46"/>
      <c r="AW2209" s="46"/>
      <c r="AX2209" s="46"/>
      <c r="AY2209" s="46"/>
      <c r="BD2209" s="46"/>
      <c r="BE2209" s="46"/>
    </row>
    <row r="2210" spans="13:57" x14ac:dyDescent="0.25">
      <c r="M2210" s="46"/>
      <c r="N2210" s="46"/>
      <c r="AU2210" s="46"/>
      <c r="AV2210" s="46"/>
      <c r="AW2210" s="46"/>
      <c r="AX2210" s="46"/>
      <c r="AY2210" s="46"/>
      <c r="BD2210" s="46"/>
      <c r="BE2210" s="46"/>
    </row>
    <row r="2211" spans="13:57" x14ac:dyDescent="0.25">
      <c r="M2211" s="46"/>
      <c r="N2211" s="46"/>
      <c r="AU2211" s="46"/>
      <c r="AV2211" s="46"/>
      <c r="AW2211" s="46"/>
      <c r="AX2211" s="46"/>
      <c r="AY2211" s="46"/>
      <c r="BD2211" s="46"/>
      <c r="BE2211" s="46"/>
    </row>
    <row r="2212" spans="13:57" x14ac:dyDescent="0.25">
      <c r="M2212" s="46"/>
      <c r="N2212" s="46"/>
      <c r="AU2212" s="46"/>
      <c r="AV2212" s="46"/>
      <c r="AW2212" s="46"/>
      <c r="AX2212" s="46"/>
      <c r="AY2212" s="46"/>
      <c r="BD2212" s="46"/>
      <c r="BE2212" s="46"/>
    </row>
    <row r="2213" spans="13:57" x14ac:dyDescent="0.25">
      <c r="M2213" s="46"/>
      <c r="N2213" s="46"/>
      <c r="AU2213" s="46"/>
      <c r="AV2213" s="46"/>
      <c r="AW2213" s="46"/>
      <c r="AX2213" s="46"/>
      <c r="AY2213" s="46"/>
      <c r="BD2213" s="46"/>
      <c r="BE2213" s="46"/>
    </row>
    <row r="2214" spans="13:57" x14ac:dyDescent="0.25">
      <c r="M2214" s="46"/>
      <c r="N2214" s="46"/>
      <c r="AU2214" s="46"/>
      <c r="AV2214" s="46"/>
      <c r="AW2214" s="46"/>
      <c r="AX2214" s="46"/>
      <c r="AY2214" s="46"/>
      <c r="BD2214" s="46"/>
      <c r="BE2214" s="46"/>
    </row>
    <row r="2215" spans="13:57" x14ac:dyDescent="0.25">
      <c r="M2215" s="46"/>
      <c r="N2215" s="46"/>
      <c r="AU2215" s="46"/>
      <c r="AV2215" s="46"/>
      <c r="AW2215" s="46"/>
      <c r="AX2215" s="46"/>
      <c r="AY2215" s="46"/>
      <c r="BD2215" s="46"/>
      <c r="BE2215" s="46"/>
    </row>
    <row r="2216" spans="13:57" x14ac:dyDescent="0.25">
      <c r="M2216" s="46"/>
      <c r="N2216" s="46"/>
      <c r="AU2216" s="46"/>
      <c r="AV2216" s="46"/>
      <c r="AW2216" s="46"/>
      <c r="AX2216" s="46"/>
      <c r="AY2216" s="46"/>
      <c r="BD2216" s="46"/>
      <c r="BE2216" s="46"/>
    </row>
    <row r="2217" spans="13:57" x14ac:dyDescent="0.25">
      <c r="M2217" s="46"/>
      <c r="N2217" s="46"/>
      <c r="AU2217" s="46"/>
      <c r="AV2217" s="46"/>
      <c r="AW2217" s="46"/>
      <c r="AX2217" s="46"/>
      <c r="AY2217" s="46"/>
      <c r="BD2217" s="46"/>
      <c r="BE2217" s="46"/>
    </row>
    <row r="2218" spans="13:57" x14ac:dyDescent="0.25">
      <c r="M2218" s="46"/>
      <c r="N2218" s="46"/>
      <c r="AU2218" s="46"/>
      <c r="AV2218" s="46"/>
      <c r="AW2218" s="46"/>
      <c r="AX2218" s="46"/>
      <c r="AY2218" s="46"/>
      <c r="BD2218" s="46"/>
      <c r="BE2218" s="46"/>
    </row>
    <row r="2219" spans="13:57" x14ac:dyDescent="0.25">
      <c r="M2219" s="46"/>
      <c r="N2219" s="46"/>
      <c r="AU2219" s="46"/>
      <c r="AV2219" s="46"/>
      <c r="AW2219" s="46"/>
      <c r="AX2219" s="46"/>
      <c r="AY2219" s="46"/>
      <c r="BD2219" s="46"/>
      <c r="BE2219" s="46"/>
    </row>
    <row r="2220" spans="13:57" x14ac:dyDescent="0.25">
      <c r="M2220" s="46"/>
      <c r="N2220" s="46"/>
      <c r="AU2220" s="46"/>
      <c r="AV2220" s="46"/>
      <c r="AW2220" s="46"/>
      <c r="AX2220" s="46"/>
      <c r="AY2220" s="46"/>
      <c r="BD2220" s="46"/>
      <c r="BE2220" s="46"/>
    </row>
    <row r="2221" spans="13:57" x14ac:dyDescent="0.25">
      <c r="M2221" s="46"/>
      <c r="N2221" s="46"/>
      <c r="AU2221" s="46"/>
      <c r="AV2221" s="46"/>
      <c r="AW2221" s="46"/>
      <c r="AX2221" s="46"/>
      <c r="AY2221" s="46"/>
      <c r="BD2221" s="46"/>
      <c r="BE2221" s="46"/>
    </row>
    <row r="2222" spans="13:57" x14ac:dyDescent="0.25">
      <c r="M2222" s="46"/>
      <c r="N2222" s="46"/>
      <c r="AU2222" s="46"/>
      <c r="AV2222" s="46"/>
      <c r="AW2222" s="46"/>
      <c r="AX2222" s="46"/>
      <c r="AY2222" s="46"/>
      <c r="BD2222" s="46"/>
      <c r="BE2222" s="46"/>
    </row>
    <row r="2223" spans="13:57" x14ac:dyDescent="0.25">
      <c r="M2223" s="46"/>
      <c r="N2223" s="46"/>
      <c r="AU2223" s="46"/>
      <c r="AV2223" s="46"/>
      <c r="AW2223" s="46"/>
      <c r="AX2223" s="46"/>
      <c r="AY2223" s="46"/>
      <c r="BD2223" s="46"/>
      <c r="BE2223" s="46"/>
    </row>
    <row r="2224" spans="13:57" x14ac:dyDescent="0.25">
      <c r="M2224" s="46"/>
      <c r="N2224" s="46"/>
      <c r="AU2224" s="46"/>
      <c r="AV2224" s="46"/>
      <c r="AW2224" s="46"/>
      <c r="AX2224" s="46"/>
      <c r="AY2224" s="46"/>
      <c r="BD2224" s="46"/>
      <c r="BE2224" s="46"/>
    </row>
    <row r="2225" spans="13:57" x14ac:dyDescent="0.25">
      <c r="M2225" s="46"/>
      <c r="N2225" s="46"/>
      <c r="AU2225" s="46"/>
      <c r="AV2225" s="46"/>
      <c r="AW2225" s="46"/>
      <c r="AX2225" s="46"/>
      <c r="AY2225" s="46"/>
      <c r="BD2225" s="46"/>
      <c r="BE2225" s="46"/>
    </row>
    <row r="2226" spans="13:57" x14ac:dyDescent="0.25">
      <c r="M2226" s="46"/>
      <c r="N2226" s="46"/>
      <c r="AU2226" s="46"/>
      <c r="AV2226" s="46"/>
      <c r="AW2226" s="46"/>
      <c r="AX2226" s="46"/>
      <c r="AY2226" s="46"/>
      <c r="BD2226" s="46"/>
      <c r="BE2226" s="46"/>
    </row>
    <row r="2227" spans="13:57" x14ac:dyDescent="0.25">
      <c r="M2227" s="46"/>
      <c r="N2227" s="46"/>
      <c r="AU2227" s="46"/>
      <c r="AV2227" s="46"/>
      <c r="AW2227" s="46"/>
      <c r="AX2227" s="46"/>
      <c r="AY2227" s="46"/>
      <c r="BD2227" s="46"/>
      <c r="BE2227" s="46"/>
    </row>
    <row r="2228" spans="13:57" x14ac:dyDescent="0.25">
      <c r="M2228" s="46"/>
      <c r="N2228" s="46"/>
      <c r="AU2228" s="46"/>
      <c r="AV2228" s="46"/>
      <c r="AW2228" s="46"/>
      <c r="AX2228" s="46"/>
      <c r="AY2228" s="46"/>
      <c r="BD2228" s="46"/>
      <c r="BE2228" s="46"/>
    </row>
    <row r="2229" spans="13:57" x14ac:dyDescent="0.25">
      <c r="M2229" s="46"/>
      <c r="N2229" s="46"/>
      <c r="AU2229" s="46"/>
      <c r="AV2229" s="46"/>
      <c r="AW2229" s="46"/>
      <c r="AX2229" s="46"/>
      <c r="AY2229" s="46"/>
      <c r="BD2229" s="46"/>
      <c r="BE2229" s="46"/>
    </row>
    <row r="2230" spans="13:57" x14ac:dyDescent="0.25">
      <c r="M2230" s="46"/>
      <c r="N2230" s="46"/>
      <c r="AU2230" s="46"/>
      <c r="AV2230" s="46"/>
      <c r="AW2230" s="46"/>
      <c r="AX2230" s="46"/>
      <c r="AY2230" s="46"/>
      <c r="BD2230" s="46"/>
      <c r="BE2230" s="46"/>
    </row>
    <row r="2231" spans="13:57" x14ac:dyDescent="0.25">
      <c r="M2231" s="46"/>
      <c r="N2231" s="46"/>
      <c r="AU2231" s="46"/>
      <c r="AV2231" s="46"/>
      <c r="AW2231" s="46"/>
      <c r="AX2231" s="46"/>
      <c r="AY2231" s="46"/>
      <c r="BD2231" s="46"/>
      <c r="BE2231" s="46"/>
    </row>
    <row r="2232" spans="13:57" x14ac:dyDescent="0.25">
      <c r="M2232" s="46"/>
      <c r="N2232" s="46"/>
      <c r="AU2232" s="46"/>
      <c r="AV2232" s="46"/>
      <c r="AW2232" s="46"/>
      <c r="AX2232" s="46"/>
      <c r="AY2232" s="46"/>
      <c r="BD2232" s="46"/>
      <c r="BE2232" s="46"/>
    </row>
    <row r="2233" spans="13:57" x14ac:dyDescent="0.25">
      <c r="M2233" s="46"/>
      <c r="N2233" s="46"/>
      <c r="AU2233" s="46"/>
      <c r="AV2233" s="46"/>
      <c r="AW2233" s="46"/>
      <c r="AX2233" s="46"/>
      <c r="AY2233" s="46"/>
      <c r="BD2233" s="46"/>
      <c r="BE2233" s="46"/>
    </row>
    <row r="2234" spans="13:57" x14ac:dyDescent="0.25">
      <c r="M2234" s="46"/>
      <c r="N2234" s="46"/>
      <c r="AU2234" s="46"/>
      <c r="AV2234" s="46"/>
      <c r="AW2234" s="46"/>
      <c r="AX2234" s="46"/>
      <c r="AY2234" s="46"/>
      <c r="BD2234" s="46"/>
      <c r="BE2234" s="46"/>
    </row>
    <row r="2235" spans="13:57" x14ac:dyDescent="0.25">
      <c r="M2235" s="46"/>
      <c r="N2235" s="46"/>
      <c r="AU2235" s="46"/>
      <c r="AV2235" s="46"/>
      <c r="AW2235" s="46"/>
      <c r="AX2235" s="46"/>
      <c r="AY2235" s="46"/>
      <c r="BD2235" s="46"/>
      <c r="BE2235" s="46"/>
    </row>
    <row r="2236" spans="13:57" x14ac:dyDescent="0.25">
      <c r="M2236" s="46"/>
      <c r="N2236" s="46"/>
      <c r="AU2236" s="46"/>
      <c r="AV2236" s="46"/>
      <c r="AW2236" s="46"/>
      <c r="AX2236" s="46"/>
      <c r="AY2236" s="46"/>
      <c r="BD2236" s="46"/>
      <c r="BE2236" s="46"/>
    </row>
    <row r="2237" spans="13:57" x14ac:dyDescent="0.25">
      <c r="M2237" s="46"/>
      <c r="N2237" s="46"/>
      <c r="AU2237" s="46"/>
      <c r="AV2237" s="46"/>
      <c r="AW2237" s="46"/>
      <c r="AX2237" s="46"/>
      <c r="AY2237" s="46"/>
      <c r="BD2237" s="46"/>
      <c r="BE2237" s="46"/>
    </row>
    <row r="2238" spans="13:57" x14ac:dyDescent="0.25">
      <c r="M2238" s="46"/>
      <c r="N2238" s="46"/>
      <c r="AU2238" s="46"/>
      <c r="AV2238" s="46"/>
      <c r="AW2238" s="46"/>
      <c r="AX2238" s="46"/>
      <c r="AY2238" s="46"/>
      <c r="BD2238" s="46"/>
      <c r="BE2238" s="46"/>
    </row>
    <row r="2239" spans="13:57" x14ac:dyDescent="0.25">
      <c r="M2239" s="46"/>
      <c r="N2239" s="46"/>
      <c r="AU2239" s="46"/>
      <c r="AV2239" s="46"/>
      <c r="AW2239" s="46"/>
      <c r="AX2239" s="46"/>
      <c r="AY2239" s="46"/>
      <c r="BD2239" s="46"/>
      <c r="BE2239" s="46"/>
    </row>
    <row r="2240" spans="13:57" x14ac:dyDescent="0.25">
      <c r="M2240" s="46"/>
      <c r="N2240" s="46"/>
      <c r="AU2240" s="46"/>
      <c r="AV2240" s="46"/>
      <c r="AW2240" s="46"/>
      <c r="AX2240" s="46"/>
      <c r="AY2240" s="46"/>
      <c r="BD2240" s="46"/>
      <c r="BE2240" s="46"/>
    </row>
    <row r="2241" spans="13:57" x14ac:dyDescent="0.25">
      <c r="M2241" s="46"/>
      <c r="N2241" s="46"/>
      <c r="AU2241" s="46"/>
      <c r="AV2241" s="46"/>
      <c r="AW2241" s="46"/>
      <c r="AX2241" s="46"/>
      <c r="AY2241" s="46"/>
      <c r="BD2241" s="46"/>
      <c r="BE2241" s="46"/>
    </row>
    <row r="2242" spans="13:57" x14ac:dyDescent="0.25">
      <c r="M2242" s="46"/>
      <c r="N2242" s="46"/>
      <c r="AU2242" s="46"/>
      <c r="AV2242" s="46"/>
      <c r="AW2242" s="46"/>
      <c r="AX2242" s="46"/>
      <c r="AY2242" s="46"/>
      <c r="BD2242" s="46"/>
      <c r="BE2242" s="46"/>
    </row>
    <row r="2243" spans="13:57" x14ac:dyDescent="0.25">
      <c r="M2243" s="46"/>
      <c r="N2243" s="46"/>
      <c r="AU2243" s="46"/>
      <c r="AV2243" s="46"/>
      <c r="AW2243" s="46"/>
      <c r="AX2243" s="46"/>
      <c r="AY2243" s="46"/>
      <c r="BD2243" s="46"/>
      <c r="BE2243" s="46"/>
    </row>
    <row r="2244" spans="13:57" x14ac:dyDescent="0.25">
      <c r="M2244" s="46"/>
      <c r="N2244" s="46"/>
      <c r="AU2244" s="46"/>
      <c r="AV2244" s="46"/>
      <c r="AW2244" s="46"/>
      <c r="AX2244" s="46"/>
      <c r="AY2244" s="46"/>
      <c r="BD2244" s="46"/>
      <c r="BE2244" s="46"/>
    </row>
    <row r="2245" spans="13:57" x14ac:dyDescent="0.25">
      <c r="M2245" s="46"/>
      <c r="N2245" s="46"/>
      <c r="AU2245" s="46"/>
      <c r="AV2245" s="46"/>
      <c r="AW2245" s="46"/>
      <c r="AX2245" s="46"/>
      <c r="AY2245" s="46"/>
      <c r="BD2245" s="46"/>
      <c r="BE2245" s="46"/>
    </row>
    <row r="2246" spans="13:57" x14ac:dyDescent="0.25">
      <c r="M2246" s="46"/>
      <c r="N2246" s="46"/>
      <c r="AU2246" s="46"/>
      <c r="AV2246" s="46"/>
      <c r="AW2246" s="46"/>
      <c r="AX2246" s="46"/>
      <c r="AY2246" s="46"/>
      <c r="BD2246" s="46"/>
      <c r="BE2246" s="46"/>
    </row>
    <row r="2247" spans="13:57" x14ac:dyDescent="0.25">
      <c r="M2247" s="46"/>
      <c r="N2247" s="46"/>
      <c r="AU2247" s="46"/>
      <c r="AV2247" s="46"/>
      <c r="AW2247" s="46"/>
      <c r="AX2247" s="46"/>
      <c r="AY2247" s="46"/>
      <c r="BD2247" s="46"/>
      <c r="BE2247" s="46"/>
    </row>
    <row r="2248" spans="13:57" x14ac:dyDescent="0.25">
      <c r="M2248" s="46"/>
      <c r="N2248" s="46"/>
      <c r="AU2248" s="46"/>
      <c r="AV2248" s="46"/>
      <c r="AW2248" s="46"/>
      <c r="AX2248" s="46"/>
      <c r="AY2248" s="46"/>
      <c r="BD2248" s="46"/>
      <c r="BE2248" s="46"/>
    </row>
    <row r="2249" spans="13:57" x14ac:dyDescent="0.25">
      <c r="M2249" s="46"/>
      <c r="N2249" s="46"/>
      <c r="AU2249" s="46"/>
      <c r="AV2249" s="46"/>
      <c r="AW2249" s="46"/>
      <c r="AX2249" s="46"/>
      <c r="AY2249" s="46"/>
      <c r="BD2249" s="46"/>
      <c r="BE2249" s="46"/>
    </row>
    <row r="2250" spans="13:57" x14ac:dyDescent="0.25">
      <c r="M2250" s="46"/>
      <c r="N2250" s="46"/>
      <c r="AU2250" s="46"/>
      <c r="AV2250" s="46"/>
      <c r="AW2250" s="46"/>
      <c r="AX2250" s="46"/>
      <c r="AY2250" s="46"/>
      <c r="BD2250" s="46"/>
      <c r="BE2250" s="46"/>
    </row>
    <row r="2251" spans="13:57" x14ac:dyDescent="0.25">
      <c r="M2251" s="46"/>
      <c r="N2251" s="46"/>
      <c r="AU2251" s="46"/>
      <c r="AV2251" s="46"/>
      <c r="AW2251" s="46"/>
      <c r="AX2251" s="46"/>
      <c r="AY2251" s="46"/>
      <c r="BD2251" s="46"/>
      <c r="BE2251" s="46"/>
    </row>
    <row r="2252" spans="13:57" x14ac:dyDescent="0.25">
      <c r="M2252" s="46"/>
      <c r="N2252" s="46"/>
      <c r="AU2252" s="46"/>
      <c r="AV2252" s="46"/>
      <c r="AW2252" s="46"/>
      <c r="AX2252" s="46"/>
      <c r="AY2252" s="46"/>
      <c r="BD2252" s="46"/>
      <c r="BE2252" s="46"/>
    </row>
    <row r="2253" spans="13:57" x14ac:dyDescent="0.25">
      <c r="M2253" s="46"/>
      <c r="N2253" s="46"/>
      <c r="AU2253" s="46"/>
      <c r="AV2253" s="46"/>
      <c r="AW2253" s="46"/>
      <c r="AX2253" s="46"/>
      <c r="AY2253" s="46"/>
      <c r="BD2253" s="46"/>
      <c r="BE2253" s="46"/>
    </row>
    <row r="2254" spans="13:57" x14ac:dyDescent="0.25">
      <c r="M2254" s="46"/>
      <c r="N2254" s="46"/>
      <c r="AU2254" s="46"/>
      <c r="AV2254" s="46"/>
      <c r="AW2254" s="46"/>
      <c r="AX2254" s="46"/>
      <c r="AY2254" s="46"/>
      <c r="BD2254" s="46"/>
      <c r="BE2254" s="46"/>
    </row>
    <row r="2255" spans="13:57" x14ac:dyDescent="0.25">
      <c r="M2255" s="46"/>
      <c r="N2255" s="46"/>
      <c r="AU2255" s="46"/>
      <c r="AV2255" s="46"/>
      <c r="AW2255" s="46"/>
      <c r="AX2255" s="46"/>
      <c r="AY2255" s="46"/>
      <c r="BD2255" s="46"/>
      <c r="BE2255" s="46"/>
    </row>
    <row r="2256" spans="13:57" x14ac:dyDescent="0.25">
      <c r="M2256" s="46"/>
      <c r="N2256" s="46"/>
      <c r="AU2256" s="46"/>
      <c r="AV2256" s="46"/>
      <c r="AW2256" s="46"/>
      <c r="AX2256" s="46"/>
      <c r="AY2256" s="46"/>
      <c r="BD2256" s="46"/>
      <c r="BE2256" s="46"/>
    </row>
    <row r="2257" spans="13:57" x14ac:dyDescent="0.25">
      <c r="M2257" s="46"/>
      <c r="N2257" s="46"/>
      <c r="AU2257" s="46"/>
      <c r="AV2257" s="46"/>
      <c r="AW2257" s="46"/>
      <c r="AX2257" s="46"/>
      <c r="AY2257" s="46"/>
      <c r="BD2257" s="46"/>
      <c r="BE2257" s="46"/>
    </row>
    <row r="2258" spans="13:57" x14ac:dyDescent="0.25">
      <c r="M2258" s="46"/>
      <c r="N2258" s="46"/>
      <c r="AU2258" s="46"/>
      <c r="AV2258" s="46"/>
      <c r="AW2258" s="46"/>
      <c r="AX2258" s="46"/>
      <c r="AY2258" s="46"/>
      <c r="BD2258" s="46"/>
      <c r="BE2258" s="46"/>
    </row>
    <row r="2259" spans="13:57" x14ac:dyDescent="0.25">
      <c r="M2259" s="46"/>
      <c r="N2259" s="46"/>
      <c r="AU2259" s="46"/>
      <c r="AV2259" s="46"/>
      <c r="AW2259" s="46"/>
      <c r="AX2259" s="46"/>
      <c r="AY2259" s="46"/>
      <c r="BD2259" s="46"/>
      <c r="BE2259" s="46"/>
    </row>
    <row r="2260" spans="13:57" x14ac:dyDescent="0.25">
      <c r="M2260" s="46"/>
      <c r="N2260" s="46"/>
      <c r="AU2260" s="46"/>
      <c r="AV2260" s="46"/>
      <c r="AW2260" s="46"/>
      <c r="AX2260" s="46"/>
      <c r="AY2260" s="46"/>
      <c r="BD2260" s="46"/>
      <c r="BE2260" s="46"/>
    </row>
    <row r="2261" spans="13:57" x14ac:dyDescent="0.25">
      <c r="M2261" s="46"/>
      <c r="N2261" s="46"/>
      <c r="AU2261" s="46"/>
      <c r="AV2261" s="46"/>
      <c r="AW2261" s="46"/>
      <c r="AX2261" s="46"/>
      <c r="AY2261" s="46"/>
      <c r="BD2261" s="46"/>
      <c r="BE2261" s="46"/>
    </row>
    <row r="2262" spans="13:57" x14ac:dyDescent="0.25">
      <c r="M2262" s="46"/>
      <c r="N2262" s="46"/>
      <c r="AU2262" s="46"/>
      <c r="AV2262" s="46"/>
      <c r="AW2262" s="46"/>
      <c r="AX2262" s="46"/>
      <c r="AY2262" s="46"/>
      <c r="BD2262" s="46"/>
      <c r="BE2262" s="46"/>
    </row>
    <row r="2263" spans="13:57" x14ac:dyDescent="0.25">
      <c r="M2263" s="46"/>
      <c r="N2263" s="46"/>
      <c r="AU2263" s="46"/>
      <c r="AV2263" s="46"/>
      <c r="AW2263" s="46"/>
      <c r="AX2263" s="46"/>
      <c r="AY2263" s="46"/>
      <c r="BD2263" s="46"/>
      <c r="BE2263" s="46"/>
    </row>
    <row r="2264" spans="13:57" x14ac:dyDescent="0.25">
      <c r="M2264" s="46"/>
      <c r="N2264" s="46"/>
      <c r="AU2264" s="46"/>
      <c r="AV2264" s="46"/>
      <c r="AW2264" s="46"/>
      <c r="AX2264" s="46"/>
      <c r="AY2264" s="46"/>
      <c r="BD2264" s="46"/>
      <c r="BE2264" s="46"/>
    </row>
    <row r="2265" spans="13:57" x14ac:dyDescent="0.25">
      <c r="M2265" s="46"/>
      <c r="N2265" s="46"/>
      <c r="AU2265" s="46"/>
      <c r="AV2265" s="46"/>
      <c r="AW2265" s="46"/>
      <c r="AX2265" s="46"/>
      <c r="AY2265" s="46"/>
      <c r="BD2265" s="46"/>
      <c r="BE2265" s="46"/>
    </row>
    <row r="2266" spans="13:57" x14ac:dyDescent="0.25">
      <c r="M2266" s="46"/>
      <c r="N2266" s="46"/>
      <c r="AU2266" s="46"/>
      <c r="AV2266" s="46"/>
      <c r="AW2266" s="46"/>
      <c r="AX2266" s="46"/>
      <c r="AY2266" s="46"/>
      <c r="BD2266" s="46"/>
      <c r="BE2266" s="46"/>
    </row>
    <row r="2267" spans="13:57" x14ac:dyDescent="0.25">
      <c r="M2267" s="46"/>
      <c r="N2267" s="46"/>
      <c r="AU2267" s="46"/>
      <c r="AV2267" s="46"/>
      <c r="AW2267" s="46"/>
      <c r="AX2267" s="46"/>
      <c r="AY2267" s="46"/>
      <c r="BD2267" s="46"/>
      <c r="BE2267" s="46"/>
    </row>
    <row r="2268" spans="13:57" x14ac:dyDescent="0.25">
      <c r="M2268" s="46"/>
      <c r="N2268" s="46"/>
      <c r="AU2268" s="46"/>
      <c r="AV2268" s="46"/>
      <c r="AW2268" s="46"/>
      <c r="AX2268" s="46"/>
      <c r="AY2268" s="46"/>
      <c r="BD2268" s="46"/>
      <c r="BE2268" s="46"/>
    </row>
    <row r="2269" spans="13:57" x14ac:dyDescent="0.25">
      <c r="M2269" s="46"/>
      <c r="N2269" s="46"/>
      <c r="AU2269" s="46"/>
      <c r="AV2269" s="46"/>
      <c r="AW2269" s="46"/>
      <c r="AX2269" s="46"/>
      <c r="AY2269" s="46"/>
      <c r="BD2269" s="46"/>
      <c r="BE2269" s="46"/>
    </row>
    <row r="2270" spans="13:57" x14ac:dyDescent="0.25">
      <c r="M2270" s="46"/>
      <c r="N2270" s="46"/>
      <c r="AU2270" s="46"/>
      <c r="AV2270" s="46"/>
      <c r="AW2270" s="46"/>
      <c r="AX2270" s="46"/>
      <c r="AY2270" s="46"/>
      <c r="BD2270" s="46"/>
      <c r="BE2270" s="46"/>
    </row>
    <row r="2271" spans="13:57" x14ac:dyDescent="0.25">
      <c r="M2271" s="46"/>
      <c r="N2271" s="46"/>
      <c r="AU2271" s="46"/>
      <c r="AV2271" s="46"/>
      <c r="AW2271" s="46"/>
      <c r="AX2271" s="46"/>
      <c r="AY2271" s="46"/>
      <c r="BD2271" s="46"/>
      <c r="BE2271" s="46"/>
    </row>
    <row r="2272" spans="13:57" x14ac:dyDescent="0.25">
      <c r="M2272" s="46"/>
      <c r="N2272" s="46"/>
      <c r="AU2272" s="46"/>
      <c r="AV2272" s="46"/>
      <c r="AW2272" s="46"/>
      <c r="AX2272" s="46"/>
      <c r="AY2272" s="46"/>
      <c r="BD2272" s="46"/>
      <c r="BE2272" s="46"/>
    </row>
    <row r="2273" spans="13:57" x14ac:dyDescent="0.25">
      <c r="M2273" s="46"/>
      <c r="N2273" s="46"/>
      <c r="AU2273" s="46"/>
      <c r="AV2273" s="46"/>
      <c r="AW2273" s="46"/>
      <c r="AX2273" s="46"/>
      <c r="AY2273" s="46"/>
      <c r="BD2273" s="46"/>
      <c r="BE2273" s="46"/>
    </row>
    <row r="2274" spans="13:57" x14ac:dyDescent="0.25">
      <c r="M2274" s="46"/>
      <c r="N2274" s="46"/>
      <c r="AU2274" s="46"/>
      <c r="AV2274" s="46"/>
      <c r="AW2274" s="46"/>
      <c r="AX2274" s="46"/>
      <c r="AY2274" s="46"/>
      <c r="BD2274" s="46"/>
      <c r="BE2274" s="46"/>
    </row>
    <row r="2275" spans="13:57" x14ac:dyDescent="0.25">
      <c r="M2275" s="46"/>
      <c r="N2275" s="46"/>
      <c r="AU2275" s="46"/>
      <c r="AV2275" s="46"/>
      <c r="AW2275" s="46"/>
      <c r="AX2275" s="46"/>
      <c r="AY2275" s="46"/>
      <c r="BD2275" s="46"/>
      <c r="BE2275" s="46"/>
    </row>
    <row r="2276" spans="13:57" x14ac:dyDescent="0.25">
      <c r="M2276" s="46"/>
      <c r="N2276" s="46"/>
      <c r="AU2276" s="46"/>
      <c r="AV2276" s="46"/>
      <c r="AW2276" s="46"/>
      <c r="AX2276" s="46"/>
      <c r="AY2276" s="46"/>
      <c r="BD2276" s="46"/>
      <c r="BE2276" s="46"/>
    </row>
    <row r="2277" spans="13:57" x14ac:dyDescent="0.25">
      <c r="M2277" s="46"/>
      <c r="N2277" s="46"/>
      <c r="AU2277" s="46"/>
      <c r="AV2277" s="46"/>
      <c r="AW2277" s="46"/>
      <c r="AX2277" s="46"/>
      <c r="AY2277" s="46"/>
      <c r="BD2277" s="46"/>
      <c r="BE2277" s="46"/>
    </row>
    <row r="2278" spans="13:57" x14ac:dyDescent="0.25">
      <c r="M2278" s="46"/>
      <c r="N2278" s="46"/>
      <c r="AU2278" s="46"/>
      <c r="AV2278" s="46"/>
      <c r="AW2278" s="46"/>
      <c r="AX2278" s="46"/>
      <c r="AY2278" s="46"/>
      <c r="BD2278" s="46"/>
      <c r="BE2278" s="46"/>
    </row>
    <row r="2279" spans="13:57" x14ac:dyDescent="0.25">
      <c r="M2279" s="46"/>
      <c r="N2279" s="46"/>
      <c r="AU2279" s="46"/>
      <c r="AV2279" s="46"/>
      <c r="AW2279" s="46"/>
      <c r="AX2279" s="46"/>
      <c r="AY2279" s="46"/>
      <c r="BD2279" s="46"/>
      <c r="BE2279" s="46"/>
    </row>
    <row r="2280" spans="13:57" x14ac:dyDescent="0.25">
      <c r="M2280" s="46"/>
      <c r="N2280" s="46"/>
      <c r="AU2280" s="46"/>
      <c r="AV2280" s="46"/>
      <c r="AW2280" s="46"/>
      <c r="AX2280" s="46"/>
      <c r="AY2280" s="46"/>
      <c r="BD2280" s="46"/>
      <c r="BE2280" s="46"/>
    </row>
    <row r="2281" spans="13:57" x14ac:dyDescent="0.25">
      <c r="M2281" s="46"/>
      <c r="N2281" s="46"/>
      <c r="AU2281" s="46"/>
      <c r="AV2281" s="46"/>
      <c r="AW2281" s="46"/>
      <c r="AX2281" s="46"/>
      <c r="AY2281" s="46"/>
      <c r="BD2281" s="46"/>
      <c r="BE2281" s="46"/>
    </row>
    <row r="2282" spans="13:57" x14ac:dyDescent="0.25">
      <c r="M2282" s="46"/>
      <c r="N2282" s="46"/>
      <c r="AU2282" s="46"/>
      <c r="AV2282" s="46"/>
      <c r="AW2282" s="46"/>
      <c r="AX2282" s="46"/>
      <c r="AY2282" s="46"/>
      <c r="BD2282" s="46"/>
      <c r="BE2282" s="46"/>
    </row>
    <row r="2283" spans="13:57" x14ac:dyDescent="0.25">
      <c r="M2283" s="46"/>
      <c r="N2283" s="46"/>
      <c r="AU2283" s="46"/>
      <c r="AV2283" s="46"/>
      <c r="AW2283" s="46"/>
      <c r="AX2283" s="46"/>
      <c r="AY2283" s="46"/>
      <c r="BD2283" s="46"/>
      <c r="BE2283" s="46"/>
    </row>
    <row r="2284" spans="13:57" x14ac:dyDescent="0.25">
      <c r="M2284" s="46"/>
      <c r="N2284" s="46"/>
      <c r="AU2284" s="46"/>
      <c r="AV2284" s="46"/>
      <c r="AW2284" s="46"/>
      <c r="AX2284" s="46"/>
      <c r="AY2284" s="46"/>
      <c r="BD2284" s="46"/>
      <c r="BE2284" s="46"/>
    </row>
    <row r="2285" spans="13:57" x14ac:dyDescent="0.25">
      <c r="M2285" s="46"/>
      <c r="N2285" s="46"/>
      <c r="AU2285" s="46"/>
      <c r="AV2285" s="46"/>
      <c r="AW2285" s="46"/>
      <c r="AX2285" s="46"/>
      <c r="AY2285" s="46"/>
      <c r="BD2285" s="46"/>
      <c r="BE2285" s="46"/>
    </row>
    <row r="2286" spans="13:57" x14ac:dyDescent="0.25">
      <c r="M2286" s="46"/>
      <c r="N2286" s="46"/>
      <c r="AU2286" s="46"/>
      <c r="AV2286" s="46"/>
      <c r="AW2286" s="46"/>
      <c r="AX2286" s="46"/>
      <c r="AY2286" s="46"/>
      <c r="BD2286" s="46"/>
      <c r="BE2286" s="46"/>
    </row>
    <row r="2287" spans="13:57" x14ac:dyDescent="0.25">
      <c r="M2287" s="46"/>
      <c r="N2287" s="46"/>
      <c r="AU2287" s="46"/>
      <c r="AV2287" s="46"/>
      <c r="AW2287" s="46"/>
      <c r="AX2287" s="46"/>
      <c r="AY2287" s="46"/>
      <c r="BD2287" s="46"/>
      <c r="BE2287" s="46"/>
    </row>
    <row r="2288" spans="13:57" x14ac:dyDescent="0.25">
      <c r="M2288" s="46"/>
      <c r="N2288" s="46"/>
      <c r="AU2288" s="46"/>
      <c r="AV2288" s="46"/>
      <c r="AW2288" s="46"/>
      <c r="AX2288" s="46"/>
      <c r="AY2288" s="46"/>
      <c r="BD2288" s="46"/>
      <c r="BE2288" s="46"/>
    </row>
    <row r="2289" spans="13:57" x14ac:dyDescent="0.25">
      <c r="M2289" s="46"/>
      <c r="N2289" s="46"/>
      <c r="AU2289" s="46"/>
      <c r="AV2289" s="46"/>
      <c r="AW2289" s="46"/>
      <c r="AX2289" s="46"/>
      <c r="AY2289" s="46"/>
      <c r="BD2289" s="46"/>
      <c r="BE2289" s="46"/>
    </row>
    <row r="2290" spans="13:57" x14ac:dyDescent="0.25">
      <c r="M2290" s="46"/>
      <c r="N2290" s="46"/>
      <c r="AU2290" s="46"/>
      <c r="AV2290" s="46"/>
      <c r="AW2290" s="46"/>
      <c r="AX2290" s="46"/>
      <c r="AY2290" s="46"/>
      <c r="BD2290" s="46"/>
      <c r="BE2290" s="46"/>
    </row>
    <row r="2291" spans="13:57" x14ac:dyDescent="0.25">
      <c r="M2291" s="46"/>
      <c r="N2291" s="46"/>
      <c r="AU2291" s="46"/>
      <c r="AV2291" s="46"/>
      <c r="AW2291" s="46"/>
      <c r="AX2291" s="46"/>
      <c r="AY2291" s="46"/>
      <c r="BD2291" s="46"/>
      <c r="BE2291" s="46"/>
    </row>
    <row r="2292" spans="13:57" x14ac:dyDescent="0.25">
      <c r="M2292" s="46"/>
      <c r="N2292" s="46"/>
      <c r="AU2292" s="46"/>
      <c r="AV2292" s="46"/>
      <c r="AW2292" s="46"/>
      <c r="AX2292" s="46"/>
      <c r="AY2292" s="46"/>
      <c r="BD2292" s="46"/>
      <c r="BE2292" s="46"/>
    </row>
    <row r="2293" spans="13:57" x14ac:dyDescent="0.25">
      <c r="M2293" s="46"/>
      <c r="N2293" s="46"/>
      <c r="AU2293" s="46"/>
      <c r="AV2293" s="46"/>
      <c r="AW2293" s="46"/>
      <c r="AX2293" s="46"/>
      <c r="AY2293" s="46"/>
      <c r="BD2293" s="46"/>
      <c r="BE2293" s="46"/>
    </row>
    <row r="2294" spans="13:57" x14ac:dyDescent="0.25">
      <c r="M2294" s="46"/>
      <c r="N2294" s="46"/>
      <c r="AU2294" s="46"/>
      <c r="AV2294" s="46"/>
      <c r="AW2294" s="46"/>
      <c r="AX2294" s="46"/>
      <c r="AY2294" s="46"/>
      <c r="BD2294" s="46"/>
      <c r="BE2294" s="46"/>
    </row>
    <row r="2295" spans="13:57" x14ac:dyDescent="0.25">
      <c r="M2295" s="46"/>
      <c r="N2295" s="46"/>
      <c r="AU2295" s="46"/>
      <c r="AV2295" s="46"/>
      <c r="AW2295" s="46"/>
      <c r="AX2295" s="46"/>
      <c r="AY2295" s="46"/>
      <c r="BD2295" s="46"/>
      <c r="BE2295" s="46"/>
    </row>
    <row r="2296" spans="13:57" x14ac:dyDescent="0.25">
      <c r="M2296" s="46"/>
      <c r="N2296" s="46"/>
      <c r="AU2296" s="46"/>
      <c r="AV2296" s="46"/>
      <c r="AW2296" s="46"/>
      <c r="AX2296" s="46"/>
      <c r="AY2296" s="46"/>
      <c r="BD2296" s="46"/>
      <c r="BE2296" s="46"/>
    </row>
    <row r="2297" spans="13:57" x14ac:dyDescent="0.25">
      <c r="M2297" s="46"/>
      <c r="N2297" s="46"/>
      <c r="AU2297" s="46"/>
      <c r="AV2297" s="46"/>
      <c r="AW2297" s="46"/>
      <c r="AX2297" s="46"/>
      <c r="AY2297" s="46"/>
      <c r="BD2297" s="46"/>
      <c r="BE2297" s="46"/>
    </row>
    <row r="2298" spans="13:57" x14ac:dyDescent="0.25">
      <c r="M2298" s="46"/>
      <c r="N2298" s="46"/>
      <c r="AU2298" s="46"/>
      <c r="AV2298" s="46"/>
      <c r="AW2298" s="46"/>
      <c r="AX2298" s="46"/>
      <c r="AY2298" s="46"/>
      <c r="BD2298" s="46"/>
      <c r="BE2298" s="46"/>
    </row>
    <row r="2299" spans="13:57" x14ac:dyDescent="0.25">
      <c r="M2299" s="46"/>
      <c r="N2299" s="46"/>
      <c r="AU2299" s="46"/>
      <c r="AV2299" s="46"/>
      <c r="AW2299" s="46"/>
      <c r="AX2299" s="46"/>
      <c r="AY2299" s="46"/>
      <c r="BD2299" s="46"/>
      <c r="BE2299" s="46"/>
    </row>
    <row r="2300" spans="13:57" x14ac:dyDescent="0.25">
      <c r="M2300" s="46"/>
      <c r="N2300" s="46"/>
      <c r="AU2300" s="46"/>
      <c r="AV2300" s="46"/>
      <c r="AW2300" s="46"/>
      <c r="AX2300" s="46"/>
      <c r="AY2300" s="46"/>
      <c r="BD2300" s="46"/>
      <c r="BE2300" s="46"/>
    </row>
    <row r="2301" spans="13:57" x14ac:dyDescent="0.25">
      <c r="M2301" s="46"/>
      <c r="N2301" s="46"/>
      <c r="AU2301" s="46"/>
      <c r="AV2301" s="46"/>
      <c r="AW2301" s="46"/>
      <c r="AX2301" s="46"/>
      <c r="AY2301" s="46"/>
      <c r="BD2301" s="46"/>
      <c r="BE2301" s="46"/>
    </row>
    <row r="2302" spans="13:57" x14ac:dyDescent="0.25">
      <c r="M2302" s="46"/>
      <c r="N2302" s="46"/>
      <c r="AU2302" s="46"/>
      <c r="AV2302" s="46"/>
      <c r="AW2302" s="46"/>
      <c r="AX2302" s="46"/>
      <c r="AY2302" s="46"/>
      <c r="BD2302" s="46"/>
      <c r="BE2302" s="46"/>
    </row>
    <row r="2303" spans="13:57" x14ac:dyDescent="0.25">
      <c r="M2303" s="46"/>
      <c r="N2303" s="46"/>
      <c r="AU2303" s="46"/>
      <c r="AV2303" s="46"/>
      <c r="AW2303" s="46"/>
      <c r="AX2303" s="46"/>
      <c r="AY2303" s="46"/>
      <c r="BD2303" s="46"/>
      <c r="BE2303" s="46"/>
    </row>
    <row r="2304" spans="13:57" x14ac:dyDescent="0.25">
      <c r="M2304" s="46"/>
      <c r="N2304" s="46"/>
      <c r="AU2304" s="46"/>
      <c r="AV2304" s="46"/>
      <c r="AW2304" s="46"/>
      <c r="AX2304" s="46"/>
      <c r="AY2304" s="46"/>
      <c r="BD2304" s="46"/>
      <c r="BE2304" s="46"/>
    </row>
    <row r="2305" spans="13:57" x14ac:dyDescent="0.25">
      <c r="M2305" s="46"/>
      <c r="N2305" s="46"/>
      <c r="AU2305" s="46"/>
      <c r="AV2305" s="46"/>
      <c r="AW2305" s="46"/>
      <c r="AX2305" s="46"/>
      <c r="AY2305" s="46"/>
      <c r="BD2305" s="46"/>
      <c r="BE2305" s="46"/>
    </row>
    <row r="2306" spans="13:57" x14ac:dyDescent="0.25">
      <c r="M2306" s="46"/>
      <c r="N2306" s="46"/>
      <c r="AU2306" s="46"/>
      <c r="AV2306" s="46"/>
      <c r="AW2306" s="46"/>
      <c r="AX2306" s="46"/>
      <c r="AY2306" s="46"/>
      <c r="BD2306" s="46"/>
      <c r="BE2306" s="46"/>
    </row>
    <row r="2307" spans="13:57" x14ac:dyDescent="0.25">
      <c r="M2307" s="46"/>
      <c r="N2307" s="46"/>
      <c r="AU2307" s="46"/>
      <c r="AV2307" s="46"/>
      <c r="AW2307" s="46"/>
      <c r="AX2307" s="46"/>
      <c r="AY2307" s="46"/>
      <c r="BD2307" s="46"/>
      <c r="BE2307" s="46"/>
    </row>
    <row r="2308" spans="13:57" x14ac:dyDescent="0.25">
      <c r="M2308" s="46"/>
      <c r="N2308" s="46"/>
      <c r="AU2308" s="46"/>
      <c r="AV2308" s="46"/>
      <c r="AW2308" s="46"/>
      <c r="AX2308" s="46"/>
      <c r="AY2308" s="46"/>
      <c r="BD2308" s="46"/>
      <c r="BE2308" s="46"/>
    </row>
    <row r="2309" spans="13:57" x14ac:dyDescent="0.25">
      <c r="M2309" s="46"/>
      <c r="N2309" s="46"/>
      <c r="AU2309" s="46"/>
      <c r="AV2309" s="46"/>
      <c r="AW2309" s="46"/>
      <c r="AX2309" s="46"/>
      <c r="AY2309" s="46"/>
      <c r="BD2309" s="46"/>
      <c r="BE2309" s="46"/>
    </row>
    <row r="2310" spans="13:57" x14ac:dyDescent="0.25">
      <c r="M2310" s="46"/>
      <c r="N2310" s="46"/>
      <c r="AU2310" s="46"/>
      <c r="AV2310" s="46"/>
      <c r="AW2310" s="46"/>
      <c r="AX2310" s="46"/>
      <c r="AY2310" s="46"/>
      <c r="BD2310" s="46"/>
      <c r="BE2310" s="46"/>
    </row>
    <row r="2311" spans="13:57" x14ac:dyDescent="0.25">
      <c r="M2311" s="46"/>
      <c r="N2311" s="46"/>
      <c r="AU2311" s="46"/>
      <c r="AV2311" s="46"/>
      <c r="AW2311" s="46"/>
      <c r="AX2311" s="46"/>
      <c r="AY2311" s="46"/>
      <c r="BD2311" s="46"/>
      <c r="BE2311" s="46"/>
    </row>
    <row r="2312" spans="13:57" x14ac:dyDescent="0.25">
      <c r="M2312" s="46"/>
      <c r="N2312" s="46"/>
      <c r="AU2312" s="46"/>
      <c r="AV2312" s="46"/>
      <c r="AW2312" s="46"/>
      <c r="AX2312" s="46"/>
      <c r="AY2312" s="46"/>
      <c r="BD2312" s="46"/>
      <c r="BE2312" s="46"/>
    </row>
    <row r="2313" spans="13:57" x14ac:dyDescent="0.25">
      <c r="M2313" s="46"/>
      <c r="N2313" s="46"/>
      <c r="AU2313" s="46"/>
      <c r="AV2313" s="46"/>
      <c r="AW2313" s="46"/>
      <c r="AX2313" s="46"/>
      <c r="AY2313" s="46"/>
      <c r="BD2313" s="46"/>
      <c r="BE2313" s="46"/>
    </row>
    <row r="2314" spans="13:57" x14ac:dyDescent="0.25">
      <c r="M2314" s="46"/>
      <c r="N2314" s="46"/>
      <c r="AU2314" s="46"/>
      <c r="AV2314" s="46"/>
      <c r="AW2314" s="46"/>
      <c r="AX2314" s="46"/>
      <c r="AY2314" s="46"/>
      <c r="BD2314" s="46"/>
      <c r="BE2314" s="46"/>
    </row>
    <row r="2315" spans="13:57" x14ac:dyDescent="0.25">
      <c r="M2315" s="46"/>
      <c r="N2315" s="46"/>
      <c r="AU2315" s="46"/>
      <c r="AV2315" s="46"/>
      <c r="AW2315" s="46"/>
      <c r="AX2315" s="46"/>
      <c r="AY2315" s="46"/>
      <c r="BD2315" s="46"/>
      <c r="BE2315" s="46"/>
    </row>
    <row r="2316" spans="13:57" x14ac:dyDescent="0.25">
      <c r="M2316" s="46"/>
      <c r="N2316" s="46"/>
      <c r="AU2316" s="46"/>
      <c r="AV2316" s="46"/>
      <c r="AW2316" s="46"/>
      <c r="AX2316" s="46"/>
      <c r="AY2316" s="46"/>
      <c r="BD2316" s="46"/>
      <c r="BE2316" s="46"/>
    </row>
    <row r="2317" spans="13:57" x14ac:dyDescent="0.25">
      <c r="M2317" s="46"/>
      <c r="N2317" s="46"/>
      <c r="AU2317" s="46"/>
      <c r="AV2317" s="46"/>
      <c r="AW2317" s="46"/>
      <c r="AX2317" s="46"/>
      <c r="AY2317" s="46"/>
      <c r="BD2317" s="46"/>
      <c r="BE2317" s="46"/>
    </row>
    <row r="2318" spans="13:57" x14ac:dyDescent="0.25">
      <c r="M2318" s="46"/>
      <c r="N2318" s="46"/>
      <c r="AU2318" s="46"/>
      <c r="AV2318" s="46"/>
      <c r="AW2318" s="46"/>
      <c r="AX2318" s="46"/>
      <c r="AY2318" s="46"/>
      <c r="BD2318" s="46"/>
      <c r="BE2318" s="46"/>
    </row>
    <row r="2319" spans="13:57" x14ac:dyDescent="0.25">
      <c r="M2319" s="46"/>
      <c r="N2319" s="46"/>
      <c r="AU2319" s="46"/>
      <c r="AV2319" s="46"/>
      <c r="AW2319" s="46"/>
      <c r="AX2319" s="46"/>
      <c r="AY2319" s="46"/>
      <c r="BD2319" s="46"/>
      <c r="BE2319" s="46"/>
    </row>
    <row r="2320" spans="13:57" x14ac:dyDescent="0.25">
      <c r="M2320" s="46"/>
      <c r="N2320" s="46"/>
      <c r="AU2320" s="46"/>
      <c r="AV2320" s="46"/>
      <c r="AW2320" s="46"/>
      <c r="AX2320" s="46"/>
      <c r="AY2320" s="46"/>
      <c r="BD2320" s="46"/>
      <c r="BE2320" s="46"/>
    </row>
    <row r="2321" spans="13:57" x14ac:dyDescent="0.25">
      <c r="M2321" s="46"/>
      <c r="N2321" s="46"/>
      <c r="AU2321" s="46"/>
      <c r="AV2321" s="46"/>
      <c r="AW2321" s="46"/>
      <c r="AX2321" s="46"/>
      <c r="AY2321" s="46"/>
      <c r="BD2321" s="46"/>
      <c r="BE2321" s="46"/>
    </row>
    <row r="2322" spans="13:57" x14ac:dyDescent="0.25">
      <c r="M2322" s="46"/>
      <c r="N2322" s="46"/>
      <c r="AU2322" s="46"/>
      <c r="AV2322" s="46"/>
      <c r="AW2322" s="46"/>
      <c r="AX2322" s="46"/>
      <c r="AY2322" s="46"/>
      <c r="BD2322" s="46"/>
      <c r="BE2322" s="46"/>
    </row>
    <row r="2323" spans="13:57" x14ac:dyDescent="0.25">
      <c r="M2323" s="46"/>
      <c r="N2323" s="46"/>
      <c r="AU2323" s="46"/>
      <c r="AV2323" s="46"/>
      <c r="AW2323" s="46"/>
      <c r="AX2323" s="46"/>
      <c r="AY2323" s="46"/>
      <c r="BD2323" s="46"/>
      <c r="BE2323" s="46"/>
    </row>
    <row r="2324" spans="13:57" x14ac:dyDescent="0.25">
      <c r="M2324" s="46"/>
      <c r="N2324" s="46"/>
      <c r="AU2324" s="46"/>
      <c r="AV2324" s="46"/>
      <c r="AW2324" s="46"/>
      <c r="AX2324" s="46"/>
      <c r="AY2324" s="46"/>
      <c r="BD2324" s="46"/>
      <c r="BE2324" s="46"/>
    </row>
    <row r="2325" spans="13:57" x14ac:dyDescent="0.25">
      <c r="M2325" s="46"/>
      <c r="N2325" s="46"/>
      <c r="AU2325" s="46"/>
      <c r="AV2325" s="46"/>
      <c r="AW2325" s="46"/>
      <c r="AX2325" s="46"/>
      <c r="AY2325" s="46"/>
      <c r="BD2325" s="46"/>
      <c r="BE2325" s="46"/>
    </row>
    <row r="2326" spans="13:57" x14ac:dyDescent="0.25">
      <c r="M2326" s="46"/>
      <c r="N2326" s="46"/>
      <c r="AU2326" s="46"/>
      <c r="AV2326" s="46"/>
      <c r="AW2326" s="46"/>
      <c r="AX2326" s="46"/>
      <c r="AY2326" s="46"/>
      <c r="BD2326" s="46"/>
      <c r="BE2326" s="46"/>
    </row>
    <row r="2327" spans="13:57" x14ac:dyDescent="0.25">
      <c r="M2327" s="46"/>
      <c r="N2327" s="46"/>
      <c r="AU2327" s="46"/>
      <c r="AV2327" s="46"/>
      <c r="AW2327" s="46"/>
      <c r="AX2327" s="46"/>
      <c r="AY2327" s="46"/>
      <c r="BD2327" s="46"/>
      <c r="BE2327" s="46"/>
    </row>
    <row r="2328" spans="13:57" x14ac:dyDescent="0.25">
      <c r="M2328" s="46"/>
      <c r="N2328" s="46"/>
      <c r="AU2328" s="46"/>
      <c r="AV2328" s="46"/>
      <c r="AW2328" s="46"/>
      <c r="AX2328" s="46"/>
      <c r="AY2328" s="46"/>
      <c r="BD2328" s="46"/>
      <c r="BE2328" s="46"/>
    </row>
    <row r="2329" spans="13:57" x14ac:dyDescent="0.25">
      <c r="M2329" s="46"/>
      <c r="N2329" s="46"/>
      <c r="AU2329" s="46"/>
      <c r="AV2329" s="46"/>
      <c r="AW2329" s="46"/>
      <c r="AX2329" s="46"/>
      <c r="AY2329" s="46"/>
      <c r="BD2329" s="46"/>
      <c r="BE2329" s="46"/>
    </row>
    <row r="2330" spans="13:57" x14ac:dyDescent="0.25">
      <c r="M2330" s="46"/>
      <c r="N2330" s="46"/>
      <c r="AU2330" s="46"/>
      <c r="AV2330" s="46"/>
      <c r="AW2330" s="46"/>
      <c r="AX2330" s="46"/>
      <c r="AY2330" s="46"/>
      <c r="BD2330" s="46"/>
      <c r="BE2330" s="46"/>
    </row>
    <row r="2331" spans="13:57" x14ac:dyDescent="0.25">
      <c r="M2331" s="46"/>
      <c r="N2331" s="46"/>
      <c r="AU2331" s="46"/>
      <c r="AV2331" s="46"/>
      <c r="AW2331" s="46"/>
      <c r="AX2331" s="46"/>
      <c r="AY2331" s="46"/>
      <c r="BD2331" s="46"/>
      <c r="BE2331" s="46"/>
    </row>
    <row r="2332" spans="13:57" x14ac:dyDescent="0.25">
      <c r="M2332" s="46"/>
      <c r="N2332" s="46"/>
      <c r="AU2332" s="46"/>
      <c r="AV2332" s="46"/>
      <c r="AW2332" s="46"/>
      <c r="AX2332" s="46"/>
      <c r="AY2332" s="46"/>
      <c r="BD2332" s="46"/>
      <c r="BE2332" s="46"/>
    </row>
    <row r="2333" spans="13:57" x14ac:dyDescent="0.25">
      <c r="M2333" s="46"/>
      <c r="N2333" s="46"/>
      <c r="AU2333" s="46"/>
      <c r="AV2333" s="46"/>
      <c r="AW2333" s="46"/>
      <c r="AX2333" s="46"/>
      <c r="AY2333" s="46"/>
      <c r="BD2333" s="46"/>
      <c r="BE2333" s="46"/>
    </row>
    <row r="2334" spans="13:57" x14ac:dyDescent="0.25">
      <c r="M2334" s="46"/>
      <c r="N2334" s="46"/>
      <c r="AU2334" s="46"/>
      <c r="AV2334" s="46"/>
      <c r="AW2334" s="46"/>
      <c r="AX2334" s="46"/>
      <c r="AY2334" s="46"/>
      <c r="BD2334" s="46"/>
      <c r="BE2334" s="46"/>
    </row>
    <row r="2335" spans="13:57" x14ac:dyDescent="0.25">
      <c r="M2335" s="46"/>
      <c r="N2335" s="46"/>
      <c r="AU2335" s="46"/>
      <c r="AV2335" s="46"/>
      <c r="AW2335" s="46"/>
      <c r="AX2335" s="46"/>
      <c r="AY2335" s="46"/>
      <c r="BD2335" s="46"/>
      <c r="BE2335" s="46"/>
    </row>
    <row r="2336" spans="13:57" x14ac:dyDescent="0.25">
      <c r="M2336" s="46"/>
      <c r="N2336" s="46"/>
      <c r="AU2336" s="46"/>
      <c r="AV2336" s="46"/>
      <c r="AW2336" s="46"/>
      <c r="AX2336" s="46"/>
      <c r="AY2336" s="46"/>
      <c r="BD2336" s="46"/>
      <c r="BE2336" s="46"/>
    </row>
    <row r="2337" spans="13:57" x14ac:dyDescent="0.25">
      <c r="M2337" s="46"/>
      <c r="N2337" s="46"/>
      <c r="AU2337" s="46"/>
      <c r="AV2337" s="46"/>
      <c r="AW2337" s="46"/>
      <c r="AX2337" s="46"/>
      <c r="AY2337" s="46"/>
      <c r="BD2337" s="46"/>
      <c r="BE2337" s="46"/>
    </row>
    <row r="2338" spans="13:57" x14ac:dyDescent="0.25">
      <c r="M2338" s="46"/>
      <c r="N2338" s="46"/>
      <c r="AU2338" s="46"/>
      <c r="AV2338" s="46"/>
      <c r="AW2338" s="46"/>
      <c r="AX2338" s="46"/>
      <c r="AY2338" s="46"/>
      <c r="BD2338" s="46"/>
      <c r="BE2338" s="46"/>
    </row>
    <row r="2339" spans="13:57" x14ac:dyDescent="0.25">
      <c r="M2339" s="46"/>
      <c r="N2339" s="46"/>
      <c r="AU2339" s="46"/>
      <c r="AV2339" s="46"/>
      <c r="AW2339" s="46"/>
      <c r="AX2339" s="46"/>
      <c r="AY2339" s="46"/>
      <c r="BD2339" s="46"/>
      <c r="BE2339" s="46"/>
    </row>
    <row r="2340" spans="13:57" x14ac:dyDescent="0.25">
      <c r="M2340" s="46"/>
      <c r="N2340" s="46"/>
      <c r="AU2340" s="46"/>
      <c r="AV2340" s="46"/>
      <c r="AW2340" s="46"/>
      <c r="AX2340" s="46"/>
      <c r="AY2340" s="46"/>
      <c r="BD2340" s="46"/>
      <c r="BE2340" s="46"/>
    </row>
    <row r="2341" spans="13:57" x14ac:dyDescent="0.25">
      <c r="M2341" s="46"/>
      <c r="N2341" s="46"/>
      <c r="AU2341" s="46"/>
      <c r="AV2341" s="46"/>
      <c r="AW2341" s="46"/>
      <c r="AX2341" s="46"/>
      <c r="AY2341" s="46"/>
      <c r="BD2341" s="46"/>
      <c r="BE2341" s="46"/>
    </row>
    <row r="2342" spans="13:57" x14ac:dyDescent="0.25">
      <c r="M2342" s="46"/>
      <c r="N2342" s="46"/>
      <c r="AU2342" s="46"/>
      <c r="AV2342" s="46"/>
      <c r="AW2342" s="46"/>
      <c r="AX2342" s="46"/>
      <c r="AY2342" s="46"/>
      <c r="BD2342" s="46"/>
      <c r="BE2342" s="46"/>
    </row>
    <row r="2343" spans="13:57" x14ac:dyDescent="0.25">
      <c r="M2343" s="46"/>
      <c r="N2343" s="46"/>
      <c r="AU2343" s="46"/>
      <c r="AV2343" s="46"/>
      <c r="AW2343" s="46"/>
      <c r="AX2343" s="46"/>
      <c r="AY2343" s="46"/>
      <c r="BD2343" s="46"/>
      <c r="BE2343" s="46"/>
    </row>
    <row r="2344" spans="13:57" x14ac:dyDescent="0.25">
      <c r="M2344" s="46"/>
      <c r="N2344" s="46"/>
      <c r="AU2344" s="46"/>
      <c r="AV2344" s="46"/>
      <c r="AW2344" s="46"/>
      <c r="AX2344" s="46"/>
      <c r="AY2344" s="46"/>
      <c r="BD2344" s="46"/>
      <c r="BE2344" s="46"/>
    </row>
    <row r="2345" spans="13:57" x14ac:dyDescent="0.25">
      <c r="M2345" s="46"/>
      <c r="N2345" s="46"/>
      <c r="AU2345" s="46"/>
      <c r="AV2345" s="46"/>
      <c r="AW2345" s="46"/>
      <c r="AX2345" s="46"/>
      <c r="AY2345" s="46"/>
      <c r="BD2345" s="46"/>
      <c r="BE2345" s="46"/>
    </row>
    <row r="2346" spans="13:57" x14ac:dyDescent="0.25">
      <c r="M2346" s="46"/>
      <c r="N2346" s="46"/>
      <c r="AU2346" s="46"/>
      <c r="AV2346" s="46"/>
      <c r="AW2346" s="46"/>
      <c r="AX2346" s="46"/>
      <c r="AY2346" s="46"/>
      <c r="BD2346" s="46"/>
      <c r="BE2346" s="46"/>
    </row>
    <row r="2347" spans="13:57" x14ac:dyDescent="0.25">
      <c r="M2347" s="46"/>
      <c r="N2347" s="46"/>
      <c r="AU2347" s="46"/>
      <c r="AV2347" s="46"/>
      <c r="AW2347" s="46"/>
      <c r="AX2347" s="46"/>
      <c r="AY2347" s="46"/>
      <c r="BD2347" s="46"/>
      <c r="BE2347" s="46"/>
    </row>
    <row r="2348" spans="13:57" x14ac:dyDescent="0.25">
      <c r="M2348" s="46"/>
      <c r="N2348" s="46"/>
      <c r="AU2348" s="46"/>
      <c r="AV2348" s="46"/>
      <c r="AW2348" s="46"/>
      <c r="AX2348" s="46"/>
      <c r="AY2348" s="46"/>
      <c r="BD2348" s="46"/>
      <c r="BE2348" s="46"/>
    </row>
    <row r="2349" spans="13:57" x14ac:dyDescent="0.25">
      <c r="M2349" s="46"/>
      <c r="N2349" s="46"/>
      <c r="AU2349" s="46"/>
      <c r="AV2349" s="46"/>
      <c r="AW2349" s="46"/>
      <c r="AX2349" s="46"/>
      <c r="AY2349" s="46"/>
      <c r="BD2349" s="46"/>
      <c r="BE2349" s="46"/>
    </row>
    <row r="2350" spans="13:57" x14ac:dyDescent="0.25">
      <c r="M2350" s="46"/>
      <c r="N2350" s="46"/>
      <c r="AU2350" s="46"/>
      <c r="AV2350" s="46"/>
      <c r="AW2350" s="46"/>
      <c r="AX2350" s="46"/>
      <c r="AY2350" s="46"/>
      <c r="BD2350" s="46"/>
      <c r="BE2350" s="46"/>
    </row>
    <row r="2351" spans="13:57" x14ac:dyDescent="0.25">
      <c r="M2351" s="46"/>
      <c r="N2351" s="46"/>
      <c r="AU2351" s="46"/>
      <c r="AV2351" s="46"/>
      <c r="AW2351" s="46"/>
      <c r="AX2351" s="46"/>
      <c r="AY2351" s="46"/>
      <c r="BD2351" s="46"/>
      <c r="BE2351" s="46"/>
    </row>
    <row r="2352" spans="13:57" x14ac:dyDescent="0.25">
      <c r="M2352" s="46"/>
      <c r="N2352" s="46"/>
      <c r="AU2352" s="46"/>
      <c r="AV2352" s="46"/>
      <c r="AW2352" s="46"/>
      <c r="AX2352" s="46"/>
      <c r="AY2352" s="46"/>
      <c r="BD2352" s="46"/>
      <c r="BE2352" s="46"/>
    </row>
    <row r="2353" spans="13:57" x14ac:dyDescent="0.25">
      <c r="M2353" s="46"/>
      <c r="N2353" s="46"/>
      <c r="AU2353" s="46"/>
      <c r="AV2353" s="46"/>
      <c r="AW2353" s="46"/>
      <c r="AX2353" s="46"/>
      <c r="AY2353" s="46"/>
      <c r="BD2353" s="46"/>
      <c r="BE2353" s="46"/>
    </row>
    <row r="2354" spans="13:57" x14ac:dyDescent="0.25">
      <c r="M2354" s="46"/>
      <c r="N2354" s="46"/>
      <c r="AU2354" s="46"/>
      <c r="AV2354" s="46"/>
      <c r="AW2354" s="46"/>
      <c r="AX2354" s="46"/>
      <c r="AY2354" s="46"/>
      <c r="BD2354" s="46"/>
      <c r="BE2354" s="46"/>
    </row>
    <row r="2355" spans="13:57" x14ac:dyDescent="0.25">
      <c r="M2355" s="46"/>
      <c r="N2355" s="46"/>
      <c r="AU2355" s="46"/>
      <c r="AV2355" s="46"/>
      <c r="AW2355" s="46"/>
      <c r="AX2355" s="46"/>
      <c r="AY2355" s="46"/>
      <c r="BD2355" s="46"/>
      <c r="BE2355" s="46"/>
    </row>
    <row r="2356" spans="13:57" x14ac:dyDescent="0.25">
      <c r="M2356" s="46"/>
      <c r="N2356" s="46"/>
      <c r="AU2356" s="46"/>
      <c r="AV2356" s="46"/>
      <c r="AW2356" s="46"/>
      <c r="AX2356" s="46"/>
      <c r="AY2356" s="46"/>
      <c r="BD2356" s="46"/>
      <c r="BE2356" s="46"/>
    </row>
    <row r="2357" spans="13:57" x14ac:dyDescent="0.25">
      <c r="M2357" s="46"/>
      <c r="N2357" s="46"/>
      <c r="AU2357" s="46"/>
      <c r="AV2357" s="46"/>
      <c r="AW2357" s="46"/>
      <c r="AX2357" s="46"/>
      <c r="AY2357" s="46"/>
      <c r="BD2357" s="46"/>
      <c r="BE2357" s="46"/>
    </row>
    <row r="2358" spans="13:57" x14ac:dyDescent="0.25">
      <c r="M2358" s="46"/>
      <c r="N2358" s="46"/>
      <c r="AU2358" s="46"/>
      <c r="AV2358" s="46"/>
      <c r="AW2358" s="46"/>
      <c r="AX2358" s="46"/>
      <c r="AY2358" s="46"/>
      <c r="BD2358" s="46"/>
      <c r="BE2358" s="46"/>
    </row>
    <row r="2359" spans="13:57" x14ac:dyDescent="0.25">
      <c r="M2359" s="46"/>
      <c r="N2359" s="46"/>
      <c r="AU2359" s="46"/>
      <c r="AV2359" s="46"/>
      <c r="AW2359" s="46"/>
      <c r="AX2359" s="46"/>
      <c r="AY2359" s="46"/>
      <c r="BD2359" s="46"/>
      <c r="BE2359" s="46"/>
    </row>
    <row r="2360" spans="13:57" x14ac:dyDescent="0.25">
      <c r="M2360" s="46"/>
      <c r="N2360" s="46"/>
      <c r="AU2360" s="46"/>
      <c r="AV2360" s="46"/>
      <c r="AW2360" s="46"/>
      <c r="AX2360" s="46"/>
      <c r="AY2360" s="46"/>
      <c r="BD2360" s="46"/>
      <c r="BE2360" s="46"/>
    </row>
    <row r="2361" spans="13:57" x14ac:dyDescent="0.25">
      <c r="M2361" s="46"/>
      <c r="N2361" s="46"/>
      <c r="AU2361" s="46"/>
      <c r="AV2361" s="46"/>
      <c r="AW2361" s="46"/>
      <c r="AX2361" s="46"/>
      <c r="AY2361" s="46"/>
      <c r="BD2361" s="46"/>
      <c r="BE2361" s="46"/>
    </row>
    <row r="2362" spans="13:57" x14ac:dyDescent="0.25">
      <c r="M2362" s="46"/>
      <c r="N2362" s="46"/>
      <c r="AU2362" s="46"/>
      <c r="AV2362" s="46"/>
      <c r="AW2362" s="46"/>
      <c r="AX2362" s="46"/>
      <c r="AY2362" s="46"/>
      <c r="BD2362" s="46"/>
      <c r="BE2362" s="46"/>
    </row>
    <row r="2363" spans="13:57" x14ac:dyDescent="0.25">
      <c r="M2363" s="46"/>
      <c r="N2363" s="46"/>
      <c r="AU2363" s="46"/>
      <c r="AV2363" s="46"/>
      <c r="AW2363" s="46"/>
      <c r="AX2363" s="46"/>
      <c r="AY2363" s="46"/>
      <c r="BD2363" s="46"/>
      <c r="BE2363" s="46"/>
    </row>
    <row r="2364" spans="13:57" x14ac:dyDescent="0.25">
      <c r="M2364" s="46"/>
      <c r="N2364" s="46"/>
      <c r="AU2364" s="46"/>
      <c r="AV2364" s="46"/>
      <c r="AW2364" s="46"/>
      <c r="AX2364" s="46"/>
      <c r="AY2364" s="46"/>
      <c r="BD2364" s="46"/>
      <c r="BE2364" s="46"/>
    </row>
    <row r="2365" spans="13:57" x14ac:dyDescent="0.25">
      <c r="M2365" s="46"/>
      <c r="N2365" s="46"/>
      <c r="AU2365" s="46"/>
      <c r="AV2365" s="46"/>
      <c r="AW2365" s="46"/>
      <c r="AX2365" s="46"/>
      <c r="AY2365" s="46"/>
      <c r="BD2365" s="46"/>
      <c r="BE2365" s="46"/>
    </row>
    <row r="2366" spans="13:57" x14ac:dyDescent="0.25">
      <c r="M2366" s="46"/>
      <c r="N2366" s="46"/>
      <c r="AU2366" s="46"/>
      <c r="AV2366" s="46"/>
      <c r="AW2366" s="46"/>
      <c r="AX2366" s="46"/>
      <c r="AY2366" s="46"/>
      <c r="BD2366" s="46"/>
      <c r="BE2366" s="46"/>
    </row>
    <row r="2367" spans="13:57" x14ac:dyDescent="0.25">
      <c r="M2367" s="46"/>
      <c r="N2367" s="46"/>
      <c r="AU2367" s="46"/>
      <c r="AV2367" s="46"/>
      <c r="AW2367" s="46"/>
      <c r="AX2367" s="46"/>
      <c r="AY2367" s="46"/>
      <c r="BD2367" s="46"/>
      <c r="BE2367" s="46"/>
    </row>
    <row r="2368" spans="13:57" x14ac:dyDescent="0.25">
      <c r="M2368" s="46"/>
      <c r="N2368" s="46"/>
      <c r="AU2368" s="46"/>
      <c r="AV2368" s="46"/>
      <c r="AW2368" s="46"/>
      <c r="AX2368" s="46"/>
      <c r="AY2368" s="46"/>
      <c r="BD2368" s="46"/>
      <c r="BE2368" s="46"/>
    </row>
    <row r="2369" spans="13:57" x14ac:dyDescent="0.25">
      <c r="M2369" s="46"/>
      <c r="N2369" s="46"/>
      <c r="AU2369" s="46"/>
      <c r="AV2369" s="46"/>
      <c r="AW2369" s="46"/>
      <c r="AX2369" s="46"/>
      <c r="AY2369" s="46"/>
      <c r="BD2369" s="46"/>
      <c r="BE2369" s="46"/>
    </row>
    <row r="2370" spans="13:57" x14ac:dyDescent="0.25">
      <c r="M2370" s="46"/>
      <c r="N2370" s="46"/>
      <c r="AU2370" s="46"/>
      <c r="AV2370" s="46"/>
      <c r="AW2370" s="46"/>
      <c r="AX2370" s="46"/>
      <c r="AY2370" s="46"/>
      <c r="BD2370" s="46"/>
      <c r="BE2370" s="46"/>
    </row>
    <row r="2371" spans="13:57" x14ac:dyDescent="0.25">
      <c r="M2371" s="46"/>
      <c r="N2371" s="46"/>
      <c r="AU2371" s="46"/>
      <c r="AV2371" s="46"/>
      <c r="AW2371" s="46"/>
      <c r="AX2371" s="46"/>
      <c r="AY2371" s="46"/>
      <c r="BD2371" s="46"/>
      <c r="BE2371" s="46"/>
    </row>
    <row r="2372" spans="13:57" x14ac:dyDescent="0.25">
      <c r="M2372" s="46"/>
      <c r="N2372" s="46"/>
      <c r="AU2372" s="46"/>
      <c r="AV2372" s="46"/>
      <c r="AW2372" s="46"/>
      <c r="AX2372" s="46"/>
      <c r="AY2372" s="46"/>
      <c r="BD2372" s="46"/>
      <c r="BE2372" s="46"/>
    </row>
    <row r="2373" spans="13:57" x14ac:dyDescent="0.25">
      <c r="M2373" s="46"/>
      <c r="N2373" s="46"/>
      <c r="AU2373" s="46"/>
      <c r="AV2373" s="46"/>
      <c r="AW2373" s="46"/>
      <c r="AX2373" s="46"/>
      <c r="AY2373" s="46"/>
      <c r="BD2373" s="46"/>
      <c r="BE2373" s="46"/>
    </row>
    <row r="2374" spans="13:57" x14ac:dyDescent="0.25">
      <c r="M2374" s="46"/>
      <c r="N2374" s="46"/>
      <c r="AU2374" s="46"/>
      <c r="AV2374" s="46"/>
      <c r="AW2374" s="46"/>
      <c r="AX2374" s="46"/>
      <c r="AY2374" s="46"/>
      <c r="BD2374" s="46"/>
      <c r="BE2374" s="46"/>
    </row>
    <row r="2375" spans="13:57" x14ac:dyDescent="0.25">
      <c r="M2375" s="46"/>
      <c r="N2375" s="46"/>
      <c r="AU2375" s="46"/>
      <c r="AV2375" s="46"/>
      <c r="AW2375" s="46"/>
      <c r="AX2375" s="46"/>
      <c r="AY2375" s="46"/>
      <c r="BD2375" s="46"/>
      <c r="BE2375" s="46"/>
    </row>
    <row r="2376" spans="13:57" x14ac:dyDescent="0.25">
      <c r="M2376" s="46"/>
      <c r="N2376" s="46"/>
      <c r="AU2376" s="46"/>
      <c r="AV2376" s="46"/>
      <c r="AW2376" s="46"/>
      <c r="AX2376" s="46"/>
      <c r="AY2376" s="46"/>
      <c r="BD2376" s="46"/>
      <c r="BE2376" s="46"/>
    </row>
    <row r="2377" spans="13:57" x14ac:dyDescent="0.25">
      <c r="M2377" s="46"/>
      <c r="N2377" s="46"/>
      <c r="AU2377" s="46"/>
      <c r="AV2377" s="46"/>
      <c r="AW2377" s="46"/>
      <c r="AX2377" s="46"/>
      <c r="AY2377" s="46"/>
      <c r="BD2377" s="46"/>
      <c r="BE2377" s="46"/>
    </row>
    <row r="2378" spans="13:57" x14ac:dyDescent="0.25">
      <c r="M2378" s="46"/>
      <c r="N2378" s="46"/>
      <c r="AU2378" s="46"/>
      <c r="AV2378" s="46"/>
      <c r="AW2378" s="46"/>
      <c r="AX2378" s="46"/>
      <c r="AY2378" s="46"/>
      <c r="BD2378" s="46"/>
      <c r="BE2378" s="46"/>
    </row>
    <row r="2379" spans="13:57" x14ac:dyDescent="0.25">
      <c r="M2379" s="46"/>
      <c r="N2379" s="46"/>
      <c r="AU2379" s="46"/>
      <c r="AV2379" s="46"/>
      <c r="AW2379" s="46"/>
      <c r="AX2379" s="46"/>
      <c r="AY2379" s="46"/>
      <c r="BD2379" s="46"/>
      <c r="BE2379" s="46"/>
    </row>
    <row r="2380" spans="13:57" x14ac:dyDescent="0.25">
      <c r="M2380" s="46"/>
      <c r="N2380" s="46"/>
      <c r="AU2380" s="46"/>
      <c r="AV2380" s="46"/>
      <c r="AW2380" s="46"/>
      <c r="AX2380" s="46"/>
      <c r="AY2380" s="46"/>
      <c r="BD2380" s="46"/>
      <c r="BE2380" s="46"/>
    </row>
    <row r="2381" spans="13:57" x14ac:dyDescent="0.25">
      <c r="M2381" s="46"/>
      <c r="N2381" s="46"/>
      <c r="AU2381" s="46"/>
      <c r="AV2381" s="46"/>
      <c r="AW2381" s="46"/>
      <c r="AX2381" s="46"/>
      <c r="AY2381" s="46"/>
      <c r="BD2381" s="46"/>
      <c r="BE2381" s="46"/>
    </row>
    <row r="2382" spans="13:57" x14ac:dyDescent="0.25">
      <c r="M2382" s="46"/>
      <c r="N2382" s="46"/>
      <c r="AU2382" s="46"/>
      <c r="AV2382" s="46"/>
      <c r="AW2382" s="46"/>
      <c r="AX2382" s="46"/>
      <c r="AY2382" s="46"/>
      <c r="BD2382" s="46"/>
      <c r="BE2382" s="46"/>
    </row>
    <row r="2383" spans="13:57" x14ac:dyDescent="0.25">
      <c r="M2383" s="46"/>
      <c r="N2383" s="46"/>
      <c r="AU2383" s="46"/>
      <c r="AV2383" s="46"/>
      <c r="AW2383" s="46"/>
      <c r="AX2383" s="46"/>
      <c r="AY2383" s="46"/>
      <c r="BD2383" s="46"/>
      <c r="BE2383" s="46"/>
    </row>
    <row r="2384" spans="13:57" x14ac:dyDescent="0.25">
      <c r="M2384" s="46"/>
      <c r="N2384" s="46"/>
      <c r="AU2384" s="46"/>
      <c r="AV2384" s="46"/>
      <c r="AW2384" s="46"/>
      <c r="AX2384" s="46"/>
      <c r="AY2384" s="46"/>
      <c r="BD2384" s="46"/>
      <c r="BE2384" s="46"/>
    </row>
    <row r="2385" spans="13:57" x14ac:dyDescent="0.25">
      <c r="M2385" s="46"/>
      <c r="N2385" s="46"/>
      <c r="AU2385" s="46"/>
      <c r="AV2385" s="46"/>
      <c r="AW2385" s="46"/>
      <c r="AX2385" s="46"/>
      <c r="AY2385" s="46"/>
      <c r="BD2385" s="46"/>
      <c r="BE2385" s="46"/>
    </row>
    <row r="2386" spans="13:57" x14ac:dyDescent="0.25">
      <c r="M2386" s="46"/>
      <c r="N2386" s="46"/>
      <c r="AU2386" s="46"/>
      <c r="AV2386" s="46"/>
      <c r="AW2386" s="46"/>
      <c r="AX2386" s="46"/>
      <c r="AY2386" s="46"/>
      <c r="BD2386" s="46"/>
      <c r="BE2386" s="46"/>
    </row>
    <row r="2387" spans="13:57" x14ac:dyDescent="0.25">
      <c r="M2387" s="46"/>
      <c r="N2387" s="46"/>
      <c r="AU2387" s="46"/>
      <c r="AV2387" s="46"/>
      <c r="AW2387" s="46"/>
      <c r="AX2387" s="46"/>
      <c r="AY2387" s="46"/>
      <c r="BD2387" s="46"/>
      <c r="BE2387" s="46"/>
    </row>
    <row r="2388" spans="13:57" x14ac:dyDescent="0.25">
      <c r="M2388" s="46"/>
      <c r="N2388" s="46"/>
      <c r="AU2388" s="46"/>
      <c r="AV2388" s="46"/>
      <c r="AW2388" s="46"/>
      <c r="AX2388" s="46"/>
      <c r="AY2388" s="46"/>
      <c r="BD2388" s="46"/>
      <c r="BE2388" s="46"/>
    </row>
    <row r="2389" spans="13:57" x14ac:dyDescent="0.25">
      <c r="M2389" s="46"/>
      <c r="N2389" s="46"/>
      <c r="AU2389" s="46"/>
      <c r="AV2389" s="46"/>
      <c r="AW2389" s="46"/>
      <c r="AX2389" s="46"/>
      <c r="AY2389" s="46"/>
      <c r="BD2389" s="46"/>
      <c r="BE2389" s="46"/>
    </row>
    <row r="2390" spans="13:57" x14ac:dyDescent="0.25">
      <c r="M2390" s="46"/>
      <c r="N2390" s="46"/>
      <c r="AU2390" s="46"/>
      <c r="AV2390" s="46"/>
      <c r="AW2390" s="46"/>
      <c r="AX2390" s="46"/>
      <c r="AY2390" s="46"/>
      <c r="BD2390" s="46"/>
      <c r="BE2390" s="46"/>
    </row>
    <row r="2391" spans="13:57" x14ac:dyDescent="0.25">
      <c r="M2391" s="46"/>
      <c r="N2391" s="46"/>
      <c r="AU2391" s="46"/>
      <c r="AV2391" s="46"/>
      <c r="AW2391" s="46"/>
      <c r="AX2391" s="46"/>
      <c r="AY2391" s="46"/>
      <c r="BD2391" s="46"/>
      <c r="BE2391" s="46"/>
    </row>
    <row r="2392" spans="13:57" x14ac:dyDescent="0.25">
      <c r="M2392" s="46"/>
      <c r="N2392" s="46"/>
      <c r="AU2392" s="46"/>
      <c r="AV2392" s="46"/>
      <c r="AW2392" s="46"/>
      <c r="AX2392" s="46"/>
      <c r="AY2392" s="46"/>
      <c r="BD2392" s="46"/>
      <c r="BE2392" s="46"/>
    </row>
    <row r="2393" spans="13:57" x14ac:dyDescent="0.25">
      <c r="M2393" s="46"/>
      <c r="N2393" s="46"/>
      <c r="AU2393" s="46"/>
      <c r="AV2393" s="46"/>
      <c r="AW2393" s="46"/>
      <c r="AX2393" s="46"/>
      <c r="AY2393" s="46"/>
      <c r="BD2393" s="46"/>
      <c r="BE2393" s="46"/>
    </row>
    <row r="2394" spans="13:57" x14ac:dyDescent="0.25">
      <c r="M2394" s="46"/>
      <c r="N2394" s="46"/>
      <c r="AU2394" s="46"/>
      <c r="AV2394" s="46"/>
      <c r="AW2394" s="46"/>
      <c r="AX2394" s="46"/>
      <c r="AY2394" s="46"/>
      <c r="BD2394" s="46"/>
      <c r="BE2394" s="46"/>
    </row>
    <row r="2395" spans="13:57" x14ac:dyDescent="0.25">
      <c r="M2395" s="46"/>
      <c r="N2395" s="46"/>
      <c r="AU2395" s="46"/>
      <c r="AV2395" s="46"/>
      <c r="AW2395" s="46"/>
      <c r="AX2395" s="46"/>
      <c r="AY2395" s="46"/>
      <c r="BD2395" s="46"/>
      <c r="BE2395" s="46"/>
    </row>
    <row r="2396" spans="13:57" x14ac:dyDescent="0.25">
      <c r="M2396" s="46"/>
      <c r="N2396" s="46"/>
      <c r="AU2396" s="46"/>
      <c r="AV2396" s="46"/>
      <c r="AW2396" s="46"/>
      <c r="AX2396" s="46"/>
      <c r="AY2396" s="46"/>
      <c r="BD2396" s="46"/>
      <c r="BE2396" s="46"/>
    </row>
    <row r="2397" spans="13:57" x14ac:dyDescent="0.25">
      <c r="M2397" s="46"/>
      <c r="N2397" s="46"/>
      <c r="AU2397" s="46"/>
      <c r="AV2397" s="46"/>
      <c r="AW2397" s="46"/>
      <c r="AX2397" s="46"/>
      <c r="AY2397" s="46"/>
      <c r="BD2397" s="46"/>
      <c r="BE2397" s="46"/>
    </row>
    <row r="2398" spans="13:57" x14ac:dyDescent="0.25">
      <c r="M2398" s="46"/>
      <c r="N2398" s="46"/>
      <c r="AU2398" s="46"/>
      <c r="AV2398" s="46"/>
      <c r="AW2398" s="46"/>
      <c r="AX2398" s="46"/>
      <c r="AY2398" s="46"/>
      <c r="BD2398" s="46"/>
      <c r="BE2398" s="46"/>
    </row>
    <row r="2399" spans="13:57" x14ac:dyDescent="0.25">
      <c r="M2399" s="46"/>
      <c r="N2399" s="46"/>
      <c r="AU2399" s="46"/>
      <c r="AV2399" s="46"/>
      <c r="AW2399" s="46"/>
      <c r="AX2399" s="46"/>
      <c r="AY2399" s="46"/>
      <c r="BD2399" s="46"/>
      <c r="BE2399" s="46"/>
    </row>
    <row r="2400" spans="13:57" x14ac:dyDescent="0.25">
      <c r="M2400" s="46"/>
      <c r="N2400" s="46"/>
      <c r="AU2400" s="46"/>
      <c r="AV2400" s="46"/>
      <c r="AW2400" s="46"/>
      <c r="AX2400" s="46"/>
      <c r="AY2400" s="46"/>
      <c r="BD2400" s="46"/>
      <c r="BE2400" s="46"/>
    </row>
    <row r="2401" spans="13:57" x14ac:dyDescent="0.25">
      <c r="M2401" s="46"/>
      <c r="N2401" s="46"/>
      <c r="AU2401" s="46"/>
      <c r="AV2401" s="46"/>
      <c r="AW2401" s="46"/>
      <c r="AX2401" s="46"/>
      <c r="AY2401" s="46"/>
      <c r="BD2401" s="46"/>
      <c r="BE2401" s="46"/>
    </row>
    <row r="2402" spans="13:57" x14ac:dyDescent="0.25">
      <c r="M2402" s="46"/>
      <c r="N2402" s="46"/>
      <c r="AU2402" s="46"/>
      <c r="AV2402" s="46"/>
      <c r="AW2402" s="46"/>
      <c r="AX2402" s="46"/>
      <c r="AY2402" s="46"/>
      <c r="BD2402" s="46"/>
      <c r="BE2402" s="46"/>
    </row>
    <row r="2403" spans="13:57" x14ac:dyDescent="0.25">
      <c r="M2403" s="46"/>
      <c r="N2403" s="46"/>
      <c r="AU2403" s="46"/>
      <c r="AV2403" s="46"/>
      <c r="AW2403" s="46"/>
      <c r="AX2403" s="46"/>
      <c r="AY2403" s="46"/>
      <c r="BD2403" s="46"/>
      <c r="BE2403" s="46"/>
    </row>
    <row r="2404" spans="13:57" x14ac:dyDescent="0.25">
      <c r="M2404" s="46"/>
      <c r="N2404" s="46"/>
      <c r="AU2404" s="46"/>
      <c r="AV2404" s="46"/>
      <c r="AW2404" s="46"/>
      <c r="AX2404" s="46"/>
      <c r="AY2404" s="46"/>
      <c r="BD2404" s="46"/>
      <c r="BE2404" s="46"/>
    </row>
    <row r="2405" spans="13:57" x14ac:dyDescent="0.25">
      <c r="M2405" s="46"/>
      <c r="N2405" s="46"/>
      <c r="AU2405" s="46"/>
      <c r="AV2405" s="46"/>
      <c r="AW2405" s="46"/>
      <c r="AX2405" s="46"/>
      <c r="AY2405" s="46"/>
      <c r="BD2405" s="46"/>
      <c r="BE2405" s="46"/>
    </row>
    <row r="2406" spans="13:57" x14ac:dyDescent="0.25">
      <c r="M2406" s="46"/>
      <c r="N2406" s="46"/>
      <c r="AU2406" s="46"/>
      <c r="AV2406" s="46"/>
      <c r="AW2406" s="46"/>
      <c r="AX2406" s="46"/>
      <c r="AY2406" s="46"/>
      <c r="BD2406" s="46"/>
      <c r="BE2406" s="46"/>
    </row>
    <row r="2407" spans="13:57" x14ac:dyDescent="0.25">
      <c r="M2407" s="46"/>
      <c r="N2407" s="46"/>
      <c r="AU2407" s="46"/>
      <c r="AV2407" s="46"/>
      <c r="AW2407" s="46"/>
      <c r="AX2407" s="46"/>
      <c r="AY2407" s="46"/>
      <c r="BD2407" s="46"/>
      <c r="BE2407" s="46"/>
    </row>
    <row r="2408" spans="13:57" x14ac:dyDescent="0.25">
      <c r="M2408" s="46"/>
      <c r="N2408" s="46"/>
      <c r="AU2408" s="46"/>
      <c r="AV2408" s="46"/>
      <c r="AW2408" s="46"/>
      <c r="AX2408" s="46"/>
      <c r="AY2408" s="46"/>
      <c r="BD2408" s="46"/>
      <c r="BE2408" s="46"/>
    </row>
    <row r="2409" spans="13:57" x14ac:dyDescent="0.25">
      <c r="M2409" s="46"/>
      <c r="N2409" s="46"/>
      <c r="AU2409" s="46"/>
      <c r="AV2409" s="46"/>
      <c r="AW2409" s="46"/>
      <c r="AX2409" s="46"/>
      <c r="AY2409" s="46"/>
      <c r="BD2409" s="46"/>
      <c r="BE2409" s="46"/>
    </row>
    <row r="2410" spans="13:57" x14ac:dyDescent="0.25">
      <c r="M2410" s="46"/>
      <c r="N2410" s="46"/>
      <c r="AU2410" s="46"/>
      <c r="AV2410" s="46"/>
      <c r="AW2410" s="46"/>
      <c r="AX2410" s="46"/>
      <c r="AY2410" s="46"/>
      <c r="BD2410" s="46"/>
      <c r="BE2410" s="46"/>
    </row>
    <row r="2411" spans="13:57" x14ac:dyDescent="0.25">
      <c r="M2411" s="46"/>
      <c r="N2411" s="46"/>
      <c r="AU2411" s="46"/>
      <c r="AV2411" s="46"/>
      <c r="AW2411" s="46"/>
      <c r="AX2411" s="46"/>
      <c r="AY2411" s="46"/>
      <c r="BD2411" s="46"/>
      <c r="BE2411" s="46"/>
    </row>
    <row r="2412" spans="13:57" x14ac:dyDescent="0.25">
      <c r="M2412" s="46"/>
      <c r="N2412" s="46"/>
      <c r="AU2412" s="46"/>
      <c r="AV2412" s="46"/>
      <c r="AW2412" s="46"/>
      <c r="AX2412" s="46"/>
      <c r="AY2412" s="46"/>
      <c r="BD2412" s="46"/>
      <c r="BE2412" s="46"/>
    </row>
    <row r="2413" spans="13:57" x14ac:dyDescent="0.25">
      <c r="M2413" s="46"/>
      <c r="N2413" s="46"/>
      <c r="AU2413" s="46"/>
      <c r="AV2413" s="46"/>
      <c r="AW2413" s="46"/>
      <c r="AX2413" s="46"/>
      <c r="AY2413" s="46"/>
      <c r="BD2413" s="46"/>
      <c r="BE2413" s="46"/>
    </row>
    <row r="2414" spans="13:57" x14ac:dyDescent="0.25">
      <c r="M2414" s="46"/>
      <c r="N2414" s="46"/>
      <c r="AU2414" s="46"/>
      <c r="AV2414" s="46"/>
      <c r="AW2414" s="46"/>
      <c r="AX2414" s="46"/>
      <c r="AY2414" s="46"/>
      <c r="BD2414" s="46"/>
      <c r="BE2414" s="46"/>
    </row>
    <row r="2415" spans="13:57" x14ac:dyDescent="0.25">
      <c r="M2415" s="46"/>
      <c r="N2415" s="46"/>
      <c r="AU2415" s="46"/>
      <c r="AV2415" s="46"/>
      <c r="AW2415" s="46"/>
      <c r="AX2415" s="46"/>
      <c r="AY2415" s="46"/>
      <c r="BD2415" s="46"/>
      <c r="BE2415" s="46"/>
    </row>
    <row r="2416" spans="13:57" x14ac:dyDescent="0.25">
      <c r="M2416" s="46"/>
      <c r="N2416" s="46"/>
      <c r="AU2416" s="46"/>
      <c r="AV2416" s="46"/>
      <c r="AW2416" s="46"/>
      <c r="AX2416" s="46"/>
      <c r="AY2416" s="46"/>
      <c r="BD2416" s="46"/>
      <c r="BE2416" s="46"/>
    </row>
    <row r="2417" spans="13:57" x14ac:dyDescent="0.25">
      <c r="M2417" s="46"/>
      <c r="N2417" s="46"/>
      <c r="AU2417" s="46"/>
      <c r="AV2417" s="46"/>
      <c r="AW2417" s="46"/>
      <c r="AX2417" s="46"/>
      <c r="AY2417" s="46"/>
      <c r="BD2417" s="46"/>
      <c r="BE2417" s="46"/>
    </row>
    <row r="2418" spans="13:57" x14ac:dyDescent="0.25">
      <c r="M2418" s="46"/>
      <c r="N2418" s="46"/>
      <c r="AU2418" s="46"/>
      <c r="AV2418" s="46"/>
      <c r="AW2418" s="46"/>
      <c r="AX2418" s="46"/>
      <c r="AY2418" s="46"/>
      <c r="BD2418" s="46"/>
      <c r="BE2418" s="46"/>
    </row>
    <row r="2419" spans="13:57" x14ac:dyDescent="0.25">
      <c r="M2419" s="46"/>
      <c r="N2419" s="46"/>
      <c r="AU2419" s="46"/>
      <c r="AV2419" s="46"/>
      <c r="AW2419" s="46"/>
      <c r="AX2419" s="46"/>
      <c r="AY2419" s="46"/>
      <c r="BD2419" s="46"/>
      <c r="BE2419" s="46"/>
    </row>
    <row r="2420" spans="13:57" x14ac:dyDescent="0.25">
      <c r="M2420" s="46"/>
      <c r="N2420" s="46"/>
      <c r="AU2420" s="46"/>
      <c r="AV2420" s="46"/>
      <c r="AW2420" s="46"/>
      <c r="AX2420" s="46"/>
      <c r="AY2420" s="46"/>
      <c r="BD2420" s="46"/>
      <c r="BE2420" s="46"/>
    </row>
    <row r="2421" spans="13:57" x14ac:dyDescent="0.25">
      <c r="M2421" s="46"/>
      <c r="N2421" s="46"/>
      <c r="AU2421" s="46"/>
      <c r="AV2421" s="46"/>
      <c r="AW2421" s="46"/>
      <c r="AX2421" s="46"/>
      <c r="AY2421" s="46"/>
      <c r="BD2421" s="46"/>
      <c r="BE2421" s="46"/>
    </row>
    <row r="2422" spans="13:57" x14ac:dyDescent="0.25">
      <c r="M2422" s="46"/>
      <c r="N2422" s="46"/>
      <c r="AU2422" s="46"/>
      <c r="AV2422" s="46"/>
      <c r="AW2422" s="46"/>
      <c r="AX2422" s="46"/>
      <c r="AY2422" s="46"/>
      <c r="BD2422" s="46"/>
      <c r="BE2422" s="46"/>
    </row>
    <row r="2423" spans="13:57" x14ac:dyDescent="0.25">
      <c r="M2423" s="46"/>
      <c r="N2423" s="46"/>
      <c r="AU2423" s="46"/>
      <c r="AV2423" s="46"/>
      <c r="AW2423" s="46"/>
      <c r="AX2423" s="46"/>
      <c r="AY2423" s="46"/>
      <c r="BD2423" s="46"/>
      <c r="BE2423" s="46"/>
    </row>
    <row r="2424" spans="13:57" x14ac:dyDescent="0.25">
      <c r="M2424" s="46"/>
      <c r="N2424" s="46"/>
      <c r="AU2424" s="46"/>
      <c r="AV2424" s="46"/>
      <c r="AW2424" s="46"/>
      <c r="AX2424" s="46"/>
      <c r="AY2424" s="46"/>
      <c r="BD2424" s="46"/>
      <c r="BE2424" s="46"/>
    </row>
    <row r="2425" spans="13:57" x14ac:dyDescent="0.25">
      <c r="M2425" s="46"/>
      <c r="N2425" s="46"/>
      <c r="AU2425" s="46"/>
      <c r="AV2425" s="46"/>
      <c r="AW2425" s="46"/>
      <c r="AX2425" s="46"/>
      <c r="AY2425" s="46"/>
      <c r="BD2425" s="46"/>
      <c r="BE2425" s="46"/>
    </row>
    <row r="2426" spans="13:57" x14ac:dyDescent="0.25">
      <c r="M2426" s="46"/>
      <c r="N2426" s="46"/>
      <c r="AU2426" s="46"/>
      <c r="AV2426" s="46"/>
      <c r="AW2426" s="46"/>
      <c r="AX2426" s="46"/>
      <c r="AY2426" s="46"/>
      <c r="BD2426" s="46"/>
      <c r="BE2426" s="46"/>
    </row>
    <row r="2427" spans="13:57" x14ac:dyDescent="0.25">
      <c r="M2427" s="46"/>
      <c r="N2427" s="46"/>
      <c r="AU2427" s="46"/>
      <c r="AV2427" s="46"/>
      <c r="AW2427" s="46"/>
      <c r="AX2427" s="46"/>
      <c r="AY2427" s="46"/>
      <c r="BD2427" s="46"/>
      <c r="BE2427" s="46"/>
    </row>
    <row r="2428" spans="13:57" x14ac:dyDescent="0.25">
      <c r="M2428" s="46"/>
      <c r="N2428" s="46"/>
      <c r="AU2428" s="46"/>
      <c r="AV2428" s="46"/>
      <c r="AW2428" s="46"/>
      <c r="AX2428" s="46"/>
      <c r="AY2428" s="46"/>
      <c r="BD2428" s="46"/>
      <c r="BE2428" s="46"/>
    </row>
    <row r="2429" spans="13:57" x14ac:dyDescent="0.25">
      <c r="M2429" s="46"/>
      <c r="N2429" s="46"/>
      <c r="AU2429" s="46"/>
      <c r="AV2429" s="46"/>
      <c r="AW2429" s="46"/>
      <c r="AX2429" s="46"/>
      <c r="AY2429" s="46"/>
      <c r="BD2429" s="46"/>
      <c r="BE2429" s="46"/>
    </row>
    <row r="2430" spans="13:57" x14ac:dyDescent="0.25">
      <c r="M2430" s="46"/>
      <c r="N2430" s="46"/>
      <c r="AU2430" s="46"/>
      <c r="AV2430" s="46"/>
      <c r="AW2430" s="46"/>
      <c r="AX2430" s="46"/>
      <c r="AY2430" s="46"/>
      <c r="BD2430" s="46"/>
      <c r="BE2430" s="46"/>
    </row>
    <row r="2431" spans="13:57" x14ac:dyDescent="0.25">
      <c r="M2431" s="46"/>
      <c r="N2431" s="46"/>
      <c r="AU2431" s="46"/>
      <c r="AV2431" s="46"/>
      <c r="AW2431" s="46"/>
      <c r="AX2431" s="46"/>
      <c r="AY2431" s="46"/>
      <c r="BD2431" s="46"/>
      <c r="BE2431" s="46"/>
    </row>
    <row r="2432" spans="13:57" x14ac:dyDescent="0.25">
      <c r="M2432" s="46"/>
      <c r="N2432" s="46"/>
      <c r="AU2432" s="46"/>
      <c r="AV2432" s="46"/>
      <c r="AW2432" s="46"/>
      <c r="AX2432" s="46"/>
      <c r="AY2432" s="46"/>
      <c r="BD2432" s="46"/>
      <c r="BE2432" s="46"/>
    </row>
    <row r="2433" spans="13:57" x14ac:dyDescent="0.25">
      <c r="M2433" s="46"/>
      <c r="N2433" s="46"/>
      <c r="AU2433" s="46"/>
      <c r="AV2433" s="46"/>
      <c r="AW2433" s="46"/>
      <c r="AX2433" s="46"/>
      <c r="AY2433" s="46"/>
      <c r="BD2433" s="46"/>
      <c r="BE2433" s="46"/>
    </row>
    <row r="2434" spans="13:57" x14ac:dyDescent="0.25">
      <c r="M2434" s="46"/>
      <c r="N2434" s="46"/>
      <c r="AU2434" s="46"/>
      <c r="AV2434" s="46"/>
      <c r="AW2434" s="46"/>
      <c r="AX2434" s="46"/>
      <c r="AY2434" s="46"/>
      <c r="BD2434" s="46"/>
      <c r="BE2434" s="46"/>
    </row>
    <row r="2435" spans="13:57" x14ac:dyDescent="0.25">
      <c r="M2435" s="46"/>
      <c r="N2435" s="46"/>
      <c r="AU2435" s="46"/>
      <c r="AV2435" s="46"/>
      <c r="AW2435" s="46"/>
      <c r="AX2435" s="46"/>
      <c r="AY2435" s="46"/>
      <c r="BD2435" s="46"/>
      <c r="BE2435" s="46"/>
    </row>
    <row r="2436" spans="13:57" x14ac:dyDescent="0.25">
      <c r="M2436" s="46"/>
      <c r="N2436" s="46"/>
      <c r="AU2436" s="46"/>
      <c r="AV2436" s="46"/>
      <c r="AW2436" s="46"/>
      <c r="AX2436" s="46"/>
      <c r="AY2436" s="46"/>
      <c r="BD2436" s="46"/>
      <c r="BE2436" s="46"/>
    </row>
    <row r="2437" spans="13:57" x14ac:dyDescent="0.25">
      <c r="M2437" s="46"/>
      <c r="N2437" s="46"/>
      <c r="AU2437" s="46"/>
      <c r="AV2437" s="46"/>
      <c r="AW2437" s="46"/>
      <c r="AX2437" s="46"/>
      <c r="AY2437" s="46"/>
      <c r="BD2437" s="46"/>
      <c r="BE2437" s="46"/>
    </row>
    <row r="2438" spans="13:57" x14ac:dyDescent="0.25">
      <c r="M2438" s="46"/>
      <c r="N2438" s="46"/>
      <c r="AU2438" s="46"/>
      <c r="AV2438" s="46"/>
      <c r="AW2438" s="46"/>
      <c r="AX2438" s="46"/>
      <c r="AY2438" s="46"/>
      <c r="BD2438" s="46"/>
      <c r="BE2438" s="46"/>
    </row>
    <row r="2439" spans="13:57" x14ac:dyDescent="0.25">
      <c r="M2439" s="46"/>
      <c r="N2439" s="46"/>
      <c r="AU2439" s="46"/>
      <c r="AV2439" s="46"/>
      <c r="AW2439" s="46"/>
      <c r="AX2439" s="46"/>
      <c r="AY2439" s="46"/>
      <c r="BD2439" s="46"/>
      <c r="BE2439" s="46"/>
    </row>
    <row r="2440" spans="13:57" x14ac:dyDescent="0.25">
      <c r="M2440" s="46"/>
      <c r="N2440" s="46"/>
      <c r="AU2440" s="46"/>
      <c r="AV2440" s="46"/>
      <c r="AW2440" s="46"/>
      <c r="AX2440" s="46"/>
      <c r="AY2440" s="46"/>
      <c r="BD2440" s="46"/>
      <c r="BE2440" s="46"/>
    </row>
    <row r="2441" spans="13:57" x14ac:dyDescent="0.25">
      <c r="M2441" s="46"/>
      <c r="N2441" s="46"/>
      <c r="AU2441" s="46"/>
      <c r="AV2441" s="46"/>
      <c r="AW2441" s="46"/>
      <c r="AX2441" s="46"/>
      <c r="AY2441" s="46"/>
      <c r="BD2441" s="46"/>
      <c r="BE2441" s="46"/>
    </row>
    <row r="2442" spans="13:57" x14ac:dyDescent="0.25">
      <c r="M2442" s="46"/>
      <c r="N2442" s="46"/>
      <c r="AU2442" s="46"/>
      <c r="AV2442" s="46"/>
      <c r="AW2442" s="46"/>
      <c r="AX2442" s="46"/>
      <c r="AY2442" s="46"/>
      <c r="BD2442" s="46"/>
      <c r="BE2442" s="46"/>
    </row>
    <row r="2443" spans="13:57" x14ac:dyDescent="0.25">
      <c r="M2443" s="46"/>
      <c r="N2443" s="46"/>
      <c r="AU2443" s="46"/>
      <c r="AV2443" s="46"/>
      <c r="AW2443" s="46"/>
      <c r="AX2443" s="46"/>
      <c r="AY2443" s="46"/>
      <c r="BD2443" s="46"/>
      <c r="BE2443" s="46"/>
    </row>
    <row r="2444" spans="13:57" x14ac:dyDescent="0.25">
      <c r="M2444" s="46"/>
      <c r="N2444" s="46"/>
      <c r="AU2444" s="46"/>
      <c r="AV2444" s="46"/>
      <c r="AW2444" s="46"/>
      <c r="AX2444" s="46"/>
      <c r="AY2444" s="46"/>
      <c r="BD2444" s="46"/>
      <c r="BE2444" s="46"/>
    </row>
    <row r="2445" spans="13:57" x14ac:dyDescent="0.25">
      <c r="M2445" s="46"/>
      <c r="N2445" s="46"/>
      <c r="AU2445" s="46"/>
      <c r="AV2445" s="46"/>
      <c r="AW2445" s="46"/>
      <c r="AX2445" s="46"/>
      <c r="AY2445" s="46"/>
      <c r="BD2445" s="46"/>
      <c r="BE2445" s="46"/>
    </row>
    <row r="2446" spans="13:57" x14ac:dyDescent="0.25">
      <c r="M2446" s="46"/>
      <c r="N2446" s="46"/>
      <c r="AU2446" s="46"/>
      <c r="AV2446" s="46"/>
      <c r="AW2446" s="46"/>
      <c r="AX2446" s="46"/>
      <c r="AY2446" s="46"/>
      <c r="BD2446" s="46"/>
      <c r="BE2446" s="46"/>
    </row>
    <row r="2447" spans="13:57" x14ac:dyDescent="0.25">
      <c r="M2447" s="46"/>
      <c r="N2447" s="46"/>
      <c r="AU2447" s="46"/>
      <c r="AV2447" s="46"/>
      <c r="AW2447" s="46"/>
      <c r="AX2447" s="46"/>
      <c r="AY2447" s="46"/>
      <c r="BD2447" s="46"/>
      <c r="BE2447" s="46"/>
    </row>
    <row r="2448" spans="13:57" x14ac:dyDescent="0.25">
      <c r="M2448" s="46"/>
      <c r="N2448" s="46"/>
      <c r="AU2448" s="46"/>
      <c r="AV2448" s="46"/>
      <c r="AW2448" s="46"/>
      <c r="AX2448" s="46"/>
      <c r="AY2448" s="46"/>
      <c r="BD2448" s="46"/>
      <c r="BE2448" s="46"/>
    </row>
    <row r="2449" spans="13:57" x14ac:dyDescent="0.25">
      <c r="M2449" s="46"/>
      <c r="N2449" s="46"/>
      <c r="AU2449" s="46"/>
      <c r="AV2449" s="46"/>
      <c r="AW2449" s="46"/>
      <c r="AX2449" s="46"/>
      <c r="AY2449" s="46"/>
      <c r="BD2449" s="46"/>
      <c r="BE2449" s="46"/>
    </row>
    <row r="2450" spans="13:57" x14ac:dyDescent="0.25">
      <c r="M2450" s="46"/>
      <c r="N2450" s="46"/>
      <c r="AU2450" s="46"/>
      <c r="AV2450" s="46"/>
      <c r="AW2450" s="46"/>
      <c r="AX2450" s="46"/>
      <c r="AY2450" s="46"/>
      <c r="BD2450" s="46"/>
      <c r="BE2450" s="46"/>
    </row>
    <row r="2451" spans="13:57" x14ac:dyDescent="0.25">
      <c r="M2451" s="46"/>
      <c r="N2451" s="46"/>
      <c r="AU2451" s="46"/>
      <c r="AV2451" s="46"/>
      <c r="AW2451" s="46"/>
      <c r="AX2451" s="46"/>
      <c r="AY2451" s="46"/>
      <c r="BD2451" s="46"/>
      <c r="BE2451" s="46"/>
    </row>
    <row r="2452" spans="13:57" x14ac:dyDescent="0.25">
      <c r="M2452" s="46"/>
      <c r="N2452" s="46"/>
      <c r="AU2452" s="46"/>
      <c r="AV2452" s="46"/>
      <c r="AW2452" s="46"/>
      <c r="AX2452" s="46"/>
      <c r="AY2452" s="46"/>
      <c r="BD2452" s="46"/>
      <c r="BE2452" s="46"/>
    </row>
    <row r="2453" spans="13:57" x14ac:dyDescent="0.25">
      <c r="M2453" s="46"/>
      <c r="N2453" s="46"/>
      <c r="AU2453" s="46"/>
      <c r="AV2453" s="46"/>
      <c r="AW2453" s="46"/>
      <c r="AX2453" s="46"/>
      <c r="AY2453" s="46"/>
      <c r="BD2453" s="46"/>
      <c r="BE2453" s="46"/>
    </row>
    <row r="2454" spans="13:57" x14ac:dyDescent="0.25">
      <c r="M2454" s="46"/>
      <c r="N2454" s="46"/>
      <c r="AU2454" s="46"/>
      <c r="AV2454" s="46"/>
      <c r="AW2454" s="46"/>
      <c r="AX2454" s="46"/>
      <c r="AY2454" s="46"/>
      <c r="BD2454" s="46"/>
      <c r="BE2454" s="46"/>
    </row>
    <row r="2455" spans="13:57" x14ac:dyDescent="0.25">
      <c r="M2455" s="46"/>
      <c r="N2455" s="46"/>
      <c r="AU2455" s="46"/>
      <c r="AV2455" s="46"/>
      <c r="AW2455" s="46"/>
      <c r="AX2455" s="46"/>
      <c r="AY2455" s="46"/>
      <c r="BD2455" s="46"/>
      <c r="BE2455" s="46"/>
    </row>
    <row r="2456" spans="13:57" x14ac:dyDescent="0.25">
      <c r="M2456" s="46"/>
      <c r="N2456" s="46"/>
      <c r="AU2456" s="46"/>
      <c r="AV2456" s="46"/>
      <c r="AW2456" s="46"/>
      <c r="AX2456" s="46"/>
      <c r="AY2456" s="46"/>
      <c r="BD2456" s="46"/>
      <c r="BE2456" s="46"/>
    </row>
    <row r="2457" spans="13:57" x14ac:dyDescent="0.25">
      <c r="M2457" s="46"/>
      <c r="N2457" s="46"/>
      <c r="AU2457" s="46"/>
      <c r="AV2457" s="46"/>
      <c r="AW2457" s="46"/>
      <c r="AX2457" s="46"/>
      <c r="AY2457" s="46"/>
      <c r="BD2457" s="46"/>
      <c r="BE2457" s="46"/>
    </row>
    <row r="2458" spans="13:57" x14ac:dyDescent="0.25">
      <c r="M2458" s="46"/>
      <c r="N2458" s="46"/>
      <c r="AU2458" s="46"/>
      <c r="AV2458" s="46"/>
      <c r="AW2458" s="46"/>
      <c r="AX2458" s="46"/>
      <c r="AY2458" s="46"/>
      <c r="BD2458" s="46"/>
      <c r="BE2458" s="46"/>
    </row>
    <row r="2459" spans="13:57" x14ac:dyDescent="0.25">
      <c r="M2459" s="46"/>
      <c r="N2459" s="46"/>
      <c r="AU2459" s="46"/>
      <c r="AV2459" s="46"/>
      <c r="AW2459" s="46"/>
      <c r="AX2459" s="46"/>
      <c r="AY2459" s="46"/>
      <c r="BD2459" s="46"/>
      <c r="BE2459" s="46"/>
    </row>
    <row r="2460" spans="13:57" x14ac:dyDescent="0.25">
      <c r="M2460" s="46"/>
      <c r="N2460" s="46"/>
      <c r="AU2460" s="46"/>
      <c r="AV2460" s="46"/>
      <c r="AW2460" s="46"/>
      <c r="AX2460" s="46"/>
      <c r="AY2460" s="46"/>
      <c r="BD2460" s="46"/>
      <c r="BE2460" s="46"/>
    </row>
    <row r="2461" spans="13:57" x14ac:dyDescent="0.25">
      <c r="M2461" s="46"/>
      <c r="N2461" s="46"/>
      <c r="AU2461" s="46"/>
      <c r="AV2461" s="46"/>
      <c r="AW2461" s="46"/>
      <c r="AX2461" s="46"/>
      <c r="AY2461" s="46"/>
      <c r="BD2461" s="46"/>
      <c r="BE2461" s="46"/>
    </row>
    <row r="2462" spans="13:57" x14ac:dyDescent="0.25">
      <c r="M2462" s="46"/>
      <c r="N2462" s="46"/>
      <c r="AU2462" s="46"/>
      <c r="AV2462" s="46"/>
      <c r="AW2462" s="46"/>
      <c r="AX2462" s="46"/>
      <c r="AY2462" s="46"/>
      <c r="BD2462" s="46"/>
      <c r="BE2462" s="46"/>
    </row>
    <row r="2463" spans="13:57" x14ac:dyDescent="0.25">
      <c r="M2463" s="46"/>
      <c r="N2463" s="46"/>
      <c r="AU2463" s="46"/>
      <c r="AV2463" s="46"/>
      <c r="AW2463" s="46"/>
      <c r="AX2463" s="46"/>
      <c r="AY2463" s="46"/>
      <c r="BD2463" s="46"/>
      <c r="BE2463" s="46"/>
    </row>
    <row r="2464" spans="13:57" x14ac:dyDescent="0.25">
      <c r="M2464" s="46"/>
      <c r="N2464" s="46"/>
      <c r="AU2464" s="46"/>
      <c r="AV2464" s="46"/>
      <c r="AW2464" s="46"/>
      <c r="AX2464" s="46"/>
      <c r="AY2464" s="46"/>
      <c r="BD2464" s="46"/>
      <c r="BE2464" s="46"/>
    </row>
    <row r="2465" spans="13:57" x14ac:dyDescent="0.25">
      <c r="M2465" s="46"/>
      <c r="N2465" s="46"/>
      <c r="AU2465" s="46"/>
      <c r="AV2465" s="46"/>
      <c r="AW2465" s="46"/>
      <c r="AX2465" s="46"/>
      <c r="AY2465" s="46"/>
      <c r="BD2465" s="46"/>
      <c r="BE2465" s="46"/>
    </row>
    <row r="2466" spans="13:57" x14ac:dyDescent="0.25">
      <c r="M2466" s="46"/>
      <c r="N2466" s="46"/>
      <c r="AU2466" s="46"/>
      <c r="AV2466" s="46"/>
      <c r="AW2466" s="46"/>
      <c r="AX2466" s="46"/>
      <c r="AY2466" s="46"/>
      <c r="BD2466" s="46"/>
      <c r="BE2466" s="46"/>
    </row>
    <row r="2467" spans="13:57" x14ac:dyDescent="0.25">
      <c r="M2467" s="46"/>
      <c r="N2467" s="46"/>
      <c r="AU2467" s="46"/>
      <c r="AV2467" s="46"/>
      <c r="AW2467" s="46"/>
      <c r="AX2467" s="46"/>
      <c r="AY2467" s="46"/>
      <c r="BD2467" s="46"/>
      <c r="BE2467" s="46"/>
    </row>
    <row r="2468" spans="13:57" x14ac:dyDescent="0.25">
      <c r="M2468" s="46"/>
      <c r="N2468" s="46"/>
      <c r="AU2468" s="46"/>
      <c r="AV2468" s="46"/>
      <c r="AW2468" s="46"/>
      <c r="AX2468" s="46"/>
      <c r="AY2468" s="46"/>
      <c r="BD2468" s="46"/>
      <c r="BE2468" s="46"/>
    </row>
    <row r="2469" spans="13:57" x14ac:dyDescent="0.25">
      <c r="M2469" s="46"/>
      <c r="N2469" s="46"/>
      <c r="AU2469" s="46"/>
      <c r="AV2469" s="46"/>
      <c r="AW2469" s="46"/>
      <c r="AX2469" s="46"/>
      <c r="AY2469" s="46"/>
      <c r="BD2469" s="46"/>
      <c r="BE2469" s="46"/>
    </row>
    <row r="2470" spans="13:57" x14ac:dyDescent="0.25">
      <c r="M2470" s="46"/>
      <c r="N2470" s="46"/>
      <c r="AU2470" s="46"/>
      <c r="AV2470" s="46"/>
      <c r="AW2470" s="46"/>
      <c r="AX2470" s="46"/>
      <c r="AY2470" s="46"/>
      <c r="BD2470" s="46"/>
      <c r="BE2470" s="46"/>
    </row>
    <row r="2471" spans="13:57" x14ac:dyDescent="0.25">
      <c r="M2471" s="46"/>
      <c r="N2471" s="46"/>
      <c r="AU2471" s="46"/>
      <c r="AV2471" s="46"/>
      <c r="AW2471" s="46"/>
      <c r="AX2471" s="46"/>
      <c r="AY2471" s="46"/>
      <c r="BD2471" s="46"/>
      <c r="BE2471" s="46"/>
    </row>
    <row r="2472" spans="13:57" x14ac:dyDescent="0.25">
      <c r="M2472" s="46"/>
      <c r="N2472" s="46"/>
      <c r="AU2472" s="46"/>
      <c r="AV2472" s="46"/>
      <c r="AW2472" s="46"/>
      <c r="AX2472" s="46"/>
      <c r="AY2472" s="46"/>
      <c r="BD2472" s="46"/>
      <c r="BE2472" s="46"/>
    </row>
    <row r="2473" spans="13:57" x14ac:dyDescent="0.25">
      <c r="M2473" s="46"/>
      <c r="N2473" s="46"/>
      <c r="AU2473" s="46"/>
      <c r="AV2473" s="46"/>
      <c r="AW2473" s="46"/>
      <c r="AX2473" s="46"/>
      <c r="AY2473" s="46"/>
      <c r="BD2473" s="46"/>
      <c r="BE2473" s="46"/>
    </row>
    <row r="2474" spans="13:57" x14ac:dyDescent="0.25">
      <c r="M2474" s="46"/>
      <c r="N2474" s="46"/>
      <c r="AU2474" s="46"/>
      <c r="AV2474" s="46"/>
      <c r="AW2474" s="46"/>
      <c r="AX2474" s="46"/>
      <c r="AY2474" s="46"/>
      <c r="BD2474" s="46"/>
      <c r="BE2474" s="46"/>
    </row>
    <row r="2475" spans="13:57" x14ac:dyDescent="0.25">
      <c r="M2475" s="46"/>
      <c r="N2475" s="46"/>
      <c r="AU2475" s="46"/>
      <c r="AV2475" s="46"/>
      <c r="AW2475" s="46"/>
      <c r="AX2475" s="46"/>
      <c r="AY2475" s="46"/>
      <c r="BD2475" s="46"/>
      <c r="BE2475" s="46"/>
    </row>
    <row r="2476" spans="13:57" x14ac:dyDescent="0.25">
      <c r="M2476" s="46"/>
      <c r="N2476" s="46"/>
      <c r="AU2476" s="46"/>
      <c r="AV2476" s="46"/>
      <c r="AW2476" s="46"/>
      <c r="AX2476" s="46"/>
      <c r="AY2476" s="46"/>
      <c r="BD2476" s="46"/>
      <c r="BE2476" s="46"/>
    </row>
    <row r="2477" spans="13:57" x14ac:dyDescent="0.25">
      <c r="M2477" s="46"/>
      <c r="N2477" s="46"/>
      <c r="AU2477" s="46"/>
      <c r="AV2477" s="46"/>
      <c r="AW2477" s="46"/>
      <c r="AX2477" s="46"/>
      <c r="AY2477" s="46"/>
      <c r="BD2477" s="46"/>
      <c r="BE2477" s="46"/>
    </row>
    <row r="2478" spans="13:57" x14ac:dyDescent="0.25">
      <c r="M2478" s="46"/>
      <c r="N2478" s="46"/>
      <c r="AU2478" s="46"/>
      <c r="AV2478" s="46"/>
      <c r="AW2478" s="46"/>
      <c r="AX2478" s="46"/>
      <c r="AY2478" s="46"/>
      <c r="BD2478" s="46"/>
      <c r="BE2478" s="46"/>
    </row>
    <row r="2479" spans="13:57" x14ac:dyDescent="0.25">
      <c r="M2479" s="46"/>
      <c r="N2479" s="46"/>
      <c r="AU2479" s="46"/>
      <c r="AV2479" s="46"/>
      <c r="AW2479" s="46"/>
      <c r="AX2479" s="46"/>
      <c r="AY2479" s="46"/>
      <c r="BD2479" s="46"/>
      <c r="BE2479" s="46"/>
    </row>
    <row r="2480" spans="13:57" x14ac:dyDescent="0.25">
      <c r="M2480" s="46"/>
      <c r="N2480" s="46"/>
      <c r="AU2480" s="46"/>
      <c r="AV2480" s="46"/>
      <c r="AW2480" s="46"/>
      <c r="AX2480" s="46"/>
      <c r="AY2480" s="46"/>
      <c r="BD2480" s="46"/>
      <c r="BE2480" s="46"/>
    </row>
    <row r="2481" spans="13:57" x14ac:dyDescent="0.25">
      <c r="M2481" s="46"/>
      <c r="N2481" s="46"/>
      <c r="AU2481" s="46"/>
      <c r="AV2481" s="46"/>
      <c r="AW2481" s="46"/>
      <c r="AX2481" s="46"/>
      <c r="AY2481" s="46"/>
      <c r="BD2481" s="46"/>
      <c r="BE2481" s="46"/>
    </row>
    <row r="2482" spans="13:57" x14ac:dyDescent="0.25">
      <c r="M2482" s="46"/>
      <c r="N2482" s="46"/>
      <c r="AU2482" s="46"/>
      <c r="AV2482" s="46"/>
      <c r="AW2482" s="46"/>
      <c r="AX2482" s="46"/>
      <c r="AY2482" s="46"/>
      <c r="BD2482" s="46"/>
      <c r="BE2482" s="46"/>
    </row>
    <row r="2483" spans="13:57" x14ac:dyDescent="0.25">
      <c r="M2483" s="46"/>
      <c r="N2483" s="46"/>
      <c r="AU2483" s="46"/>
      <c r="AV2483" s="46"/>
      <c r="AW2483" s="46"/>
      <c r="AX2483" s="46"/>
      <c r="AY2483" s="46"/>
      <c r="BD2483" s="46"/>
      <c r="BE2483" s="46"/>
    </row>
    <row r="2484" spans="13:57" x14ac:dyDescent="0.25">
      <c r="M2484" s="46"/>
      <c r="N2484" s="46"/>
      <c r="AU2484" s="46"/>
      <c r="AV2484" s="46"/>
      <c r="AW2484" s="46"/>
      <c r="AX2484" s="46"/>
      <c r="AY2484" s="46"/>
      <c r="BD2484" s="46"/>
      <c r="BE2484" s="46"/>
    </row>
    <row r="2485" spans="13:57" x14ac:dyDescent="0.25">
      <c r="M2485" s="46"/>
      <c r="N2485" s="46"/>
      <c r="AU2485" s="46"/>
      <c r="AV2485" s="46"/>
      <c r="AW2485" s="46"/>
      <c r="AX2485" s="46"/>
      <c r="AY2485" s="46"/>
      <c r="BD2485" s="46"/>
      <c r="BE2485" s="46"/>
    </row>
    <row r="2486" spans="13:57" x14ac:dyDescent="0.25">
      <c r="M2486" s="46"/>
      <c r="N2486" s="46"/>
      <c r="AU2486" s="46"/>
      <c r="AV2486" s="46"/>
      <c r="AW2486" s="46"/>
      <c r="AX2486" s="46"/>
      <c r="AY2486" s="46"/>
      <c r="BD2486" s="46"/>
      <c r="BE2486" s="46"/>
    </row>
    <row r="2487" spans="13:57" x14ac:dyDescent="0.25">
      <c r="M2487" s="46"/>
      <c r="N2487" s="46"/>
      <c r="AU2487" s="46"/>
      <c r="AV2487" s="46"/>
      <c r="AW2487" s="46"/>
      <c r="AX2487" s="46"/>
      <c r="AY2487" s="46"/>
      <c r="BD2487" s="46"/>
      <c r="BE2487" s="46"/>
    </row>
    <row r="2488" spans="13:57" x14ac:dyDescent="0.25">
      <c r="M2488" s="46"/>
      <c r="N2488" s="46"/>
      <c r="AU2488" s="46"/>
      <c r="AV2488" s="46"/>
      <c r="AW2488" s="46"/>
      <c r="AX2488" s="46"/>
      <c r="AY2488" s="46"/>
      <c r="BD2488" s="46"/>
      <c r="BE2488" s="46"/>
    </row>
    <row r="2489" spans="13:57" x14ac:dyDescent="0.25">
      <c r="M2489" s="46"/>
      <c r="N2489" s="46"/>
      <c r="AU2489" s="46"/>
      <c r="AV2489" s="46"/>
      <c r="AW2489" s="46"/>
      <c r="AX2489" s="46"/>
      <c r="AY2489" s="46"/>
      <c r="BD2489" s="46"/>
      <c r="BE2489" s="46"/>
    </row>
    <row r="2490" spans="13:57" x14ac:dyDescent="0.25">
      <c r="M2490" s="46"/>
      <c r="N2490" s="46"/>
      <c r="AU2490" s="46"/>
      <c r="AV2490" s="46"/>
      <c r="AW2490" s="46"/>
      <c r="AX2490" s="46"/>
      <c r="AY2490" s="46"/>
      <c r="BD2490" s="46"/>
      <c r="BE2490" s="46"/>
    </row>
    <row r="2491" spans="13:57" x14ac:dyDescent="0.25">
      <c r="M2491" s="46"/>
      <c r="N2491" s="46"/>
      <c r="AU2491" s="46"/>
      <c r="AV2491" s="46"/>
      <c r="AW2491" s="46"/>
      <c r="AX2491" s="46"/>
      <c r="AY2491" s="46"/>
      <c r="BD2491" s="46"/>
      <c r="BE2491" s="46"/>
    </row>
    <row r="2492" spans="13:57" x14ac:dyDescent="0.25">
      <c r="M2492" s="46"/>
      <c r="N2492" s="46"/>
      <c r="AU2492" s="46"/>
      <c r="AV2492" s="46"/>
      <c r="AW2492" s="46"/>
      <c r="AX2492" s="46"/>
      <c r="AY2492" s="46"/>
      <c r="BD2492" s="46"/>
      <c r="BE2492" s="46"/>
    </row>
    <row r="2493" spans="13:57" x14ac:dyDescent="0.25">
      <c r="M2493" s="46"/>
      <c r="N2493" s="46"/>
      <c r="AU2493" s="46"/>
      <c r="AV2493" s="46"/>
      <c r="AW2493" s="46"/>
      <c r="AX2493" s="46"/>
      <c r="AY2493" s="46"/>
      <c r="BD2493" s="46"/>
      <c r="BE2493" s="46"/>
    </row>
    <row r="2494" spans="13:57" x14ac:dyDescent="0.25">
      <c r="M2494" s="46"/>
      <c r="N2494" s="46"/>
      <c r="AU2494" s="46"/>
      <c r="AV2494" s="46"/>
      <c r="AW2494" s="46"/>
      <c r="AX2494" s="46"/>
      <c r="AY2494" s="46"/>
      <c r="BD2494" s="46"/>
      <c r="BE2494" s="46"/>
    </row>
    <row r="2495" spans="13:57" x14ac:dyDescent="0.25">
      <c r="M2495" s="46"/>
      <c r="N2495" s="46"/>
      <c r="AU2495" s="46"/>
      <c r="AV2495" s="46"/>
      <c r="AW2495" s="46"/>
      <c r="AX2495" s="46"/>
      <c r="AY2495" s="46"/>
      <c r="BD2495" s="46"/>
      <c r="BE2495" s="46"/>
    </row>
    <row r="2496" spans="13:57" x14ac:dyDescent="0.25">
      <c r="M2496" s="46"/>
      <c r="N2496" s="46"/>
      <c r="AU2496" s="46"/>
      <c r="AV2496" s="46"/>
      <c r="AW2496" s="46"/>
      <c r="AX2496" s="46"/>
      <c r="AY2496" s="46"/>
      <c r="BD2496" s="46"/>
      <c r="BE2496" s="46"/>
    </row>
    <row r="2497" spans="13:57" x14ac:dyDescent="0.25">
      <c r="M2497" s="46"/>
      <c r="N2497" s="46"/>
      <c r="AU2497" s="46"/>
      <c r="AV2497" s="46"/>
      <c r="AW2497" s="46"/>
      <c r="AX2497" s="46"/>
      <c r="AY2497" s="46"/>
      <c r="BD2497" s="46"/>
      <c r="BE2497" s="46"/>
    </row>
    <row r="2498" spans="13:57" x14ac:dyDescent="0.25">
      <c r="M2498" s="46"/>
      <c r="N2498" s="46"/>
      <c r="AU2498" s="46"/>
      <c r="AV2498" s="46"/>
      <c r="AW2498" s="46"/>
      <c r="AX2498" s="46"/>
      <c r="AY2498" s="46"/>
      <c r="BD2498" s="46"/>
      <c r="BE2498" s="46"/>
    </row>
    <row r="2499" spans="13:57" x14ac:dyDescent="0.25">
      <c r="M2499" s="46"/>
      <c r="N2499" s="46"/>
      <c r="AU2499" s="46"/>
      <c r="AV2499" s="46"/>
      <c r="AW2499" s="46"/>
      <c r="AX2499" s="46"/>
      <c r="AY2499" s="46"/>
      <c r="BD2499" s="46"/>
      <c r="BE2499" s="46"/>
    </row>
    <row r="2500" spans="13:57" x14ac:dyDescent="0.25">
      <c r="M2500" s="46"/>
      <c r="N2500" s="46"/>
      <c r="AU2500" s="46"/>
      <c r="AV2500" s="46"/>
      <c r="AW2500" s="46"/>
      <c r="AX2500" s="46"/>
      <c r="AY2500" s="46"/>
      <c r="BD2500" s="46"/>
      <c r="BE2500" s="46"/>
    </row>
    <row r="2501" spans="13:57" x14ac:dyDescent="0.25">
      <c r="M2501" s="46"/>
      <c r="N2501" s="46"/>
      <c r="AU2501" s="46"/>
      <c r="AV2501" s="46"/>
      <c r="AW2501" s="46"/>
      <c r="AX2501" s="46"/>
      <c r="AY2501" s="46"/>
      <c r="BD2501" s="46"/>
      <c r="BE2501" s="46"/>
    </row>
    <row r="2502" spans="13:57" x14ac:dyDescent="0.25">
      <c r="M2502" s="46"/>
      <c r="N2502" s="46"/>
      <c r="AU2502" s="46"/>
      <c r="AV2502" s="46"/>
      <c r="AW2502" s="46"/>
      <c r="AX2502" s="46"/>
      <c r="AY2502" s="46"/>
      <c r="BD2502" s="46"/>
      <c r="BE2502" s="46"/>
    </row>
    <row r="2503" spans="13:57" x14ac:dyDescent="0.25">
      <c r="M2503" s="46"/>
      <c r="N2503" s="46"/>
      <c r="AU2503" s="46"/>
      <c r="AV2503" s="46"/>
      <c r="AW2503" s="46"/>
      <c r="AX2503" s="46"/>
      <c r="AY2503" s="46"/>
      <c r="BD2503" s="46"/>
      <c r="BE2503" s="46"/>
    </row>
    <row r="2504" spans="13:57" x14ac:dyDescent="0.25">
      <c r="M2504" s="46"/>
      <c r="N2504" s="46"/>
      <c r="AU2504" s="46"/>
      <c r="AV2504" s="46"/>
      <c r="AW2504" s="46"/>
      <c r="AX2504" s="46"/>
      <c r="AY2504" s="46"/>
      <c r="BD2504" s="46"/>
      <c r="BE2504" s="46"/>
    </row>
    <row r="2505" spans="13:57" x14ac:dyDescent="0.25">
      <c r="M2505" s="46"/>
      <c r="N2505" s="46"/>
      <c r="AU2505" s="46"/>
      <c r="AV2505" s="46"/>
      <c r="AW2505" s="46"/>
      <c r="AX2505" s="46"/>
      <c r="AY2505" s="46"/>
      <c r="BD2505" s="46"/>
      <c r="BE2505" s="46"/>
    </row>
    <row r="2506" spans="13:57" x14ac:dyDescent="0.25">
      <c r="M2506" s="46"/>
      <c r="N2506" s="46"/>
      <c r="AU2506" s="46"/>
      <c r="AV2506" s="46"/>
      <c r="AW2506" s="46"/>
      <c r="AX2506" s="46"/>
      <c r="AY2506" s="46"/>
      <c r="BD2506" s="46"/>
      <c r="BE2506" s="46"/>
    </row>
    <row r="2507" spans="13:57" x14ac:dyDescent="0.25">
      <c r="M2507" s="46"/>
      <c r="N2507" s="46"/>
      <c r="AU2507" s="46"/>
      <c r="AV2507" s="46"/>
      <c r="AW2507" s="46"/>
      <c r="AX2507" s="46"/>
      <c r="AY2507" s="46"/>
      <c r="BD2507" s="46"/>
      <c r="BE2507" s="46"/>
    </row>
    <row r="2508" spans="13:57" x14ac:dyDescent="0.25">
      <c r="M2508" s="46"/>
      <c r="N2508" s="46"/>
      <c r="AU2508" s="46"/>
      <c r="AV2508" s="46"/>
      <c r="AW2508" s="46"/>
      <c r="AX2508" s="46"/>
      <c r="AY2508" s="46"/>
      <c r="BD2508" s="46"/>
      <c r="BE2508" s="46"/>
    </row>
    <row r="2509" spans="13:57" x14ac:dyDescent="0.25">
      <c r="M2509" s="46"/>
      <c r="N2509" s="46"/>
      <c r="AU2509" s="46"/>
      <c r="AV2509" s="46"/>
      <c r="AW2509" s="46"/>
      <c r="AX2509" s="46"/>
      <c r="AY2509" s="46"/>
      <c r="BD2509" s="46"/>
      <c r="BE2509" s="46"/>
    </row>
    <row r="2510" spans="13:57" x14ac:dyDescent="0.25">
      <c r="M2510" s="46"/>
      <c r="N2510" s="46"/>
      <c r="AU2510" s="46"/>
      <c r="AV2510" s="46"/>
      <c r="AW2510" s="46"/>
      <c r="AX2510" s="46"/>
      <c r="AY2510" s="46"/>
      <c r="BD2510" s="46"/>
      <c r="BE2510" s="46"/>
    </row>
    <row r="2511" spans="13:57" x14ac:dyDescent="0.25">
      <c r="M2511" s="46"/>
      <c r="N2511" s="46"/>
      <c r="AU2511" s="46"/>
      <c r="AV2511" s="46"/>
      <c r="AW2511" s="46"/>
      <c r="AX2511" s="46"/>
      <c r="AY2511" s="46"/>
      <c r="BD2511" s="46"/>
      <c r="BE2511" s="46"/>
    </row>
    <row r="2512" spans="13:57" x14ac:dyDescent="0.25">
      <c r="M2512" s="46"/>
      <c r="N2512" s="46"/>
      <c r="AU2512" s="46"/>
      <c r="AV2512" s="46"/>
      <c r="AW2512" s="46"/>
      <c r="AX2512" s="46"/>
      <c r="AY2512" s="46"/>
      <c r="BD2512" s="46"/>
      <c r="BE2512" s="46"/>
    </row>
    <row r="2513" spans="13:57" x14ac:dyDescent="0.25">
      <c r="M2513" s="46"/>
      <c r="N2513" s="46"/>
      <c r="AU2513" s="46"/>
      <c r="AV2513" s="46"/>
      <c r="AW2513" s="46"/>
      <c r="AX2513" s="46"/>
      <c r="AY2513" s="46"/>
      <c r="BD2513" s="46"/>
      <c r="BE2513" s="46"/>
    </row>
    <row r="2514" spans="13:57" x14ac:dyDescent="0.25">
      <c r="M2514" s="46"/>
      <c r="N2514" s="46"/>
      <c r="AU2514" s="46"/>
      <c r="AV2514" s="46"/>
      <c r="AW2514" s="46"/>
      <c r="AX2514" s="46"/>
      <c r="AY2514" s="46"/>
      <c r="BD2514" s="46"/>
      <c r="BE2514" s="46"/>
    </row>
    <row r="2515" spans="13:57" x14ac:dyDescent="0.25">
      <c r="M2515" s="46"/>
      <c r="N2515" s="46"/>
      <c r="AU2515" s="46"/>
      <c r="AV2515" s="46"/>
      <c r="AW2515" s="46"/>
      <c r="AX2515" s="46"/>
      <c r="AY2515" s="46"/>
      <c r="BD2515" s="46"/>
      <c r="BE2515" s="46"/>
    </row>
    <row r="2516" spans="13:57" x14ac:dyDescent="0.25">
      <c r="M2516" s="46"/>
      <c r="N2516" s="46"/>
      <c r="AU2516" s="46"/>
      <c r="AV2516" s="46"/>
      <c r="AW2516" s="46"/>
      <c r="AX2516" s="46"/>
      <c r="AY2516" s="46"/>
      <c r="BD2516" s="46"/>
      <c r="BE2516" s="46"/>
    </row>
    <row r="2517" spans="13:57" x14ac:dyDescent="0.25">
      <c r="M2517" s="46"/>
      <c r="N2517" s="46"/>
      <c r="AU2517" s="46"/>
      <c r="AV2517" s="46"/>
      <c r="AW2517" s="46"/>
      <c r="AX2517" s="46"/>
      <c r="AY2517" s="46"/>
      <c r="BD2517" s="46"/>
      <c r="BE2517" s="46"/>
    </row>
    <row r="2518" spans="13:57" x14ac:dyDescent="0.25">
      <c r="M2518" s="46"/>
      <c r="N2518" s="46"/>
      <c r="AU2518" s="46"/>
      <c r="AV2518" s="46"/>
      <c r="AW2518" s="46"/>
      <c r="AX2518" s="46"/>
      <c r="AY2518" s="46"/>
      <c r="BD2518" s="46"/>
      <c r="BE2518" s="46"/>
    </row>
    <row r="2519" spans="13:57" x14ac:dyDescent="0.25">
      <c r="M2519" s="46"/>
      <c r="N2519" s="46"/>
      <c r="AU2519" s="46"/>
      <c r="AV2519" s="46"/>
      <c r="AW2519" s="46"/>
      <c r="AX2519" s="46"/>
      <c r="AY2519" s="46"/>
      <c r="BD2519" s="46"/>
      <c r="BE2519" s="46"/>
    </row>
    <row r="2520" spans="13:57" x14ac:dyDescent="0.25">
      <c r="M2520" s="46"/>
      <c r="N2520" s="46"/>
      <c r="AU2520" s="46"/>
      <c r="AV2520" s="46"/>
      <c r="AW2520" s="46"/>
      <c r="AX2520" s="46"/>
      <c r="AY2520" s="46"/>
      <c r="BD2520" s="46"/>
      <c r="BE2520" s="46"/>
    </row>
    <row r="2521" spans="13:57" x14ac:dyDescent="0.25">
      <c r="M2521" s="46"/>
      <c r="N2521" s="46"/>
      <c r="AU2521" s="46"/>
      <c r="AV2521" s="46"/>
      <c r="AW2521" s="46"/>
      <c r="AX2521" s="46"/>
      <c r="AY2521" s="46"/>
      <c r="BD2521" s="46"/>
      <c r="BE2521" s="46"/>
    </row>
    <row r="2522" spans="13:57" x14ac:dyDescent="0.25">
      <c r="M2522" s="46"/>
      <c r="N2522" s="46"/>
      <c r="AU2522" s="46"/>
      <c r="AV2522" s="46"/>
      <c r="AW2522" s="46"/>
      <c r="AX2522" s="46"/>
      <c r="AY2522" s="46"/>
      <c r="BD2522" s="46"/>
      <c r="BE2522" s="46"/>
    </row>
    <row r="2523" spans="13:57" x14ac:dyDescent="0.25">
      <c r="M2523" s="46"/>
      <c r="N2523" s="46"/>
      <c r="AU2523" s="46"/>
      <c r="AV2523" s="46"/>
      <c r="AW2523" s="46"/>
      <c r="AX2523" s="46"/>
      <c r="AY2523" s="46"/>
      <c r="BD2523" s="46"/>
      <c r="BE2523" s="46"/>
    </row>
    <row r="2524" spans="13:57" x14ac:dyDescent="0.25">
      <c r="M2524" s="46"/>
      <c r="N2524" s="46"/>
      <c r="AU2524" s="46"/>
      <c r="AV2524" s="46"/>
      <c r="AW2524" s="46"/>
      <c r="AX2524" s="46"/>
      <c r="AY2524" s="46"/>
      <c r="BD2524" s="46"/>
      <c r="BE2524" s="46"/>
    </row>
    <row r="2525" spans="13:57" x14ac:dyDescent="0.25">
      <c r="M2525" s="46"/>
      <c r="N2525" s="46"/>
      <c r="AU2525" s="46"/>
      <c r="AV2525" s="46"/>
      <c r="AW2525" s="46"/>
      <c r="AX2525" s="46"/>
      <c r="AY2525" s="46"/>
      <c r="BD2525" s="46"/>
      <c r="BE2525" s="46"/>
    </row>
    <row r="2526" spans="13:57" x14ac:dyDescent="0.25">
      <c r="M2526" s="46"/>
      <c r="N2526" s="46"/>
      <c r="AU2526" s="46"/>
      <c r="AV2526" s="46"/>
      <c r="AW2526" s="46"/>
      <c r="AX2526" s="46"/>
      <c r="AY2526" s="46"/>
      <c r="BD2526" s="46"/>
      <c r="BE2526" s="46"/>
    </row>
    <row r="2527" spans="13:57" x14ac:dyDescent="0.25">
      <c r="M2527" s="46"/>
      <c r="N2527" s="46"/>
      <c r="AU2527" s="46"/>
      <c r="AV2527" s="46"/>
      <c r="AW2527" s="46"/>
      <c r="AX2527" s="46"/>
      <c r="AY2527" s="46"/>
      <c r="BD2527" s="46"/>
      <c r="BE2527" s="46"/>
    </row>
    <row r="2528" spans="13:57" x14ac:dyDescent="0.25">
      <c r="M2528" s="46"/>
      <c r="N2528" s="46"/>
      <c r="AU2528" s="46"/>
      <c r="AV2528" s="46"/>
      <c r="AW2528" s="46"/>
      <c r="AX2528" s="46"/>
      <c r="AY2528" s="46"/>
      <c r="BD2528" s="46"/>
      <c r="BE2528" s="46"/>
    </row>
    <row r="2529" spans="13:57" x14ac:dyDescent="0.25">
      <c r="M2529" s="46"/>
      <c r="N2529" s="46"/>
      <c r="AU2529" s="46"/>
      <c r="AV2529" s="46"/>
      <c r="AW2529" s="46"/>
      <c r="AX2529" s="46"/>
      <c r="AY2529" s="46"/>
      <c r="BD2529" s="46"/>
      <c r="BE2529" s="46"/>
    </row>
    <row r="2530" spans="13:57" x14ac:dyDescent="0.25">
      <c r="M2530" s="46"/>
      <c r="N2530" s="46"/>
      <c r="AU2530" s="46"/>
      <c r="AV2530" s="46"/>
      <c r="AW2530" s="46"/>
      <c r="AX2530" s="46"/>
      <c r="AY2530" s="46"/>
      <c r="BD2530" s="46"/>
      <c r="BE2530" s="46"/>
    </row>
    <row r="2531" spans="13:57" x14ac:dyDescent="0.25">
      <c r="M2531" s="46"/>
      <c r="N2531" s="46"/>
      <c r="AU2531" s="46"/>
      <c r="AV2531" s="46"/>
      <c r="AW2531" s="46"/>
      <c r="AX2531" s="46"/>
      <c r="AY2531" s="46"/>
      <c r="BD2531" s="46"/>
      <c r="BE2531" s="46"/>
    </row>
    <row r="2532" spans="13:57" x14ac:dyDescent="0.25">
      <c r="M2532" s="46"/>
      <c r="N2532" s="46"/>
      <c r="AU2532" s="46"/>
      <c r="AV2532" s="46"/>
      <c r="AW2532" s="46"/>
      <c r="AX2532" s="46"/>
      <c r="AY2532" s="46"/>
      <c r="BD2532" s="46"/>
      <c r="BE2532" s="46"/>
    </row>
    <row r="2533" spans="13:57" x14ac:dyDescent="0.25">
      <c r="M2533" s="46"/>
      <c r="N2533" s="46"/>
      <c r="AU2533" s="46"/>
      <c r="AV2533" s="46"/>
      <c r="AW2533" s="46"/>
      <c r="AX2533" s="46"/>
      <c r="AY2533" s="46"/>
      <c r="BD2533" s="46"/>
      <c r="BE2533" s="46"/>
    </row>
    <row r="2534" spans="13:57" x14ac:dyDescent="0.25">
      <c r="M2534" s="46"/>
      <c r="N2534" s="46"/>
      <c r="AU2534" s="46"/>
      <c r="AV2534" s="46"/>
      <c r="AW2534" s="46"/>
      <c r="AX2534" s="46"/>
      <c r="AY2534" s="46"/>
      <c r="BD2534" s="46"/>
      <c r="BE2534" s="46"/>
    </row>
    <row r="2535" spans="13:57" x14ac:dyDescent="0.25">
      <c r="M2535" s="46"/>
      <c r="N2535" s="46"/>
      <c r="AU2535" s="46"/>
      <c r="AV2535" s="46"/>
      <c r="AW2535" s="46"/>
      <c r="AX2535" s="46"/>
      <c r="AY2535" s="46"/>
      <c r="BD2535" s="46"/>
      <c r="BE2535" s="46"/>
    </row>
    <row r="2536" spans="13:57" x14ac:dyDescent="0.25">
      <c r="M2536" s="46"/>
      <c r="N2536" s="46"/>
      <c r="AU2536" s="46"/>
      <c r="AV2536" s="46"/>
      <c r="AW2536" s="46"/>
      <c r="AX2536" s="46"/>
      <c r="AY2536" s="46"/>
      <c r="BD2536" s="46"/>
      <c r="BE2536" s="46"/>
    </row>
    <row r="2537" spans="13:57" x14ac:dyDescent="0.25">
      <c r="M2537" s="46"/>
      <c r="N2537" s="46"/>
      <c r="AU2537" s="46"/>
      <c r="AV2537" s="46"/>
      <c r="AW2537" s="46"/>
      <c r="AX2537" s="46"/>
      <c r="AY2537" s="46"/>
      <c r="BD2537" s="46"/>
      <c r="BE2537" s="46"/>
    </row>
    <row r="2538" spans="13:57" x14ac:dyDescent="0.25">
      <c r="M2538" s="46"/>
      <c r="N2538" s="46"/>
      <c r="AU2538" s="46"/>
      <c r="AV2538" s="46"/>
      <c r="AW2538" s="46"/>
      <c r="AX2538" s="46"/>
      <c r="AY2538" s="46"/>
      <c r="BD2538" s="46"/>
      <c r="BE2538" s="46"/>
    </row>
    <row r="2539" spans="13:57" x14ac:dyDescent="0.25">
      <c r="M2539" s="46"/>
      <c r="N2539" s="46"/>
      <c r="AU2539" s="46"/>
      <c r="AV2539" s="46"/>
      <c r="AW2539" s="46"/>
      <c r="AX2539" s="46"/>
      <c r="AY2539" s="46"/>
      <c r="BD2539" s="46"/>
      <c r="BE2539" s="46"/>
    </row>
    <row r="2540" spans="13:57" x14ac:dyDescent="0.25">
      <c r="M2540" s="46"/>
      <c r="N2540" s="46"/>
      <c r="AU2540" s="46"/>
      <c r="AV2540" s="46"/>
      <c r="AW2540" s="46"/>
      <c r="AX2540" s="46"/>
      <c r="AY2540" s="46"/>
      <c r="BD2540" s="46"/>
      <c r="BE2540" s="46"/>
    </row>
    <row r="2541" spans="13:57" x14ac:dyDescent="0.25">
      <c r="M2541" s="46"/>
      <c r="N2541" s="46"/>
      <c r="AU2541" s="46"/>
      <c r="AV2541" s="46"/>
      <c r="AW2541" s="46"/>
      <c r="AX2541" s="46"/>
      <c r="AY2541" s="46"/>
      <c r="BD2541" s="46"/>
      <c r="BE2541" s="46"/>
    </row>
    <row r="2542" spans="13:57" x14ac:dyDescent="0.25">
      <c r="M2542" s="46"/>
      <c r="N2542" s="46"/>
      <c r="AU2542" s="46"/>
      <c r="AV2542" s="46"/>
      <c r="AW2542" s="46"/>
      <c r="AX2542" s="46"/>
      <c r="AY2542" s="46"/>
      <c r="BD2542" s="46"/>
      <c r="BE2542" s="46"/>
    </row>
    <row r="2543" spans="13:57" x14ac:dyDescent="0.25">
      <c r="M2543" s="46"/>
      <c r="N2543" s="46"/>
      <c r="AU2543" s="46"/>
      <c r="AV2543" s="46"/>
      <c r="AW2543" s="46"/>
      <c r="AX2543" s="46"/>
      <c r="AY2543" s="46"/>
      <c r="BD2543" s="46"/>
      <c r="BE2543" s="46"/>
    </row>
    <row r="2544" spans="13:57" x14ac:dyDescent="0.25">
      <c r="M2544" s="46"/>
      <c r="N2544" s="46"/>
      <c r="AU2544" s="46"/>
      <c r="AV2544" s="46"/>
      <c r="AW2544" s="46"/>
      <c r="AX2544" s="46"/>
      <c r="AY2544" s="46"/>
      <c r="BD2544" s="46"/>
      <c r="BE2544" s="46"/>
    </row>
    <row r="2545" spans="13:57" x14ac:dyDescent="0.25">
      <c r="M2545" s="46"/>
      <c r="N2545" s="46"/>
      <c r="AU2545" s="46"/>
      <c r="AV2545" s="46"/>
      <c r="AW2545" s="46"/>
      <c r="AX2545" s="46"/>
      <c r="AY2545" s="46"/>
      <c r="BD2545" s="46"/>
      <c r="BE2545" s="46"/>
    </row>
    <row r="2546" spans="13:57" x14ac:dyDescent="0.25">
      <c r="M2546" s="46"/>
      <c r="N2546" s="46"/>
      <c r="AU2546" s="46"/>
      <c r="AV2546" s="46"/>
      <c r="AW2546" s="46"/>
      <c r="AX2546" s="46"/>
      <c r="AY2546" s="46"/>
      <c r="BD2546" s="46"/>
      <c r="BE2546" s="46"/>
    </row>
    <row r="2547" spans="13:57" x14ac:dyDescent="0.25">
      <c r="M2547" s="46"/>
      <c r="N2547" s="46"/>
      <c r="AU2547" s="46"/>
      <c r="AV2547" s="46"/>
      <c r="AW2547" s="46"/>
      <c r="AX2547" s="46"/>
      <c r="AY2547" s="46"/>
      <c r="BD2547" s="46"/>
      <c r="BE2547" s="46"/>
    </row>
    <row r="2548" spans="13:57" x14ac:dyDescent="0.25">
      <c r="M2548" s="46"/>
      <c r="N2548" s="46"/>
      <c r="AU2548" s="46"/>
      <c r="AV2548" s="46"/>
      <c r="AW2548" s="46"/>
      <c r="AX2548" s="46"/>
      <c r="AY2548" s="46"/>
      <c r="BD2548" s="46"/>
      <c r="BE2548" s="46"/>
    </row>
    <row r="2549" spans="13:57" x14ac:dyDescent="0.25">
      <c r="M2549" s="46"/>
      <c r="N2549" s="46"/>
      <c r="AU2549" s="46"/>
      <c r="AV2549" s="46"/>
      <c r="AW2549" s="46"/>
      <c r="AX2549" s="46"/>
      <c r="AY2549" s="46"/>
      <c r="BD2549" s="46"/>
      <c r="BE2549" s="46"/>
    </row>
    <row r="2550" spans="13:57" x14ac:dyDescent="0.25">
      <c r="M2550" s="46"/>
      <c r="N2550" s="46"/>
      <c r="AU2550" s="46"/>
      <c r="AV2550" s="46"/>
      <c r="AW2550" s="46"/>
      <c r="AX2550" s="46"/>
      <c r="AY2550" s="46"/>
      <c r="BD2550" s="46"/>
      <c r="BE2550" s="46"/>
    </row>
    <row r="2551" spans="13:57" x14ac:dyDescent="0.25">
      <c r="M2551" s="46"/>
      <c r="N2551" s="46"/>
      <c r="AU2551" s="46"/>
      <c r="AV2551" s="46"/>
      <c r="AW2551" s="46"/>
      <c r="AX2551" s="46"/>
      <c r="AY2551" s="46"/>
      <c r="BD2551" s="46"/>
      <c r="BE2551" s="46"/>
    </row>
    <row r="2552" spans="13:57" x14ac:dyDescent="0.25">
      <c r="M2552" s="46"/>
      <c r="N2552" s="46"/>
      <c r="AU2552" s="46"/>
      <c r="AV2552" s="46"/>
      <c r="AW2552" s="46"/>
      <c r="AX2552" s="46"/>
      <c r="AY2552" s="46"/>
      <c r="BD2552" s="46"/>
      <c r="BE2552" s="46"/>
    </row>
    <row r="2553" spans="13:57" x14ac:dyDescent="0.25">
      <c r="M2553" s="46"/>
      <c r="N2553" s="46"/>
      <c r="AU2553" s="46"/>
      <c r="AV2553" s="46"/>
      <c r="AW2553" s="46"/>
      <c r="AX2553" s="46"/>
      <c r="AY2553" s="46"/>
      <c r="BD2553" s="46"/>
      <c r="BE2553" s="46"/>
    </row>
    <row r="2554" spans="13:57" x14ac:dyDescent="0.25">
      <c r="M2554" s="46"/>
      <c r="N2554" s="46"/>
      <c r="AU2554" s="46"/>
      <c r="AV2554" s="46"/>
      <c r="AW2554" s="46"/>
      <c r="AX2554" s="46"/>
      <c r="AY2554" s="46"/>
      <c r="BD2554" s="46"/>
      <c r="BE2554" s="46"/>
    </row>
    <row r="2555" spans="13:57" x14ac:dyDescent="0.25">
      <c r="M2555" s="46"/>
      <c r="N2555" s="46"/>
      <c r="AU2555" s="46"/>
      <c r="AV2555" s="46"/>
      <c r="AW2555" s="46"/>
      <c r="AX2555" s="46"/>
      <c r="AY2555" s="46"/>
      <c r="BD2555" s="46"/>
      <c r="BE2555" s="46"/>
    </row>
    <row r="2556" spans="13:57" x14ac:dyDescent="0.25">
      <c r="M2556" s="46"/>
      <c r="N2556" s="46"/>
      <c r="AU2556" s="46"/>
      <c r="AV2556" s="46"/>
      <c r="AW2556" s="46"/>
      <c r="AX2556" s="46"/>
      <c r="AY2556" s="46"/>
      <c r="BD2556" s="46"/>
      <c r="BE2556" s="46"/>
    </row>
    <row r="2557" spans="13:57" x14ac:dyDescent="0.25">
      <c r="M2557" s="46"/>
      <c r="N2557" s="46"/>
      <c r="AU2557" s="46"/>
      <c r="AV2557" s="46"/>
      <c r="AW2557" s="46"/>
      <c r="AX2557" s="46"/>
      <c r="AY2557" s="46"/>
      <c r="BD2557" s="46"/>
      <c r="BE2557" s="46"/>
    </row>
    <row r="2558" spans="13:57" x14ac:dyDescent="0.25">
      <c r="M2558" s="46"/>
      <c r="N2558" s="46"/>
      <c r="AU2558" s="46"/>
      <c r="AV2558" s="46"/>
      <c r="AW2558" s="46"/>
      <c r="AX2558" s="46"/>
      <c r="AY2558" s="46"/>
      <c r="BD2558" s="46"/>
      <c r="BE2558" s="46"/>
    </row>
    <row r="2559" spans="13:57" x14ac:dyDescent="0.25">
      <c r="M2559" s="46"/>
      <c r="N2559" s="46"/>
      <c r="AU2559" s="46"/>
      <c r="AV2559" s="46"/>
      <c r="AW2559" s="46"/>
      <c r="AX2559" s="46"/>
      <c r="AY2559" s="46"/>
      <c r="BD2559" s="46"/>
      <c r="BE2559" s="46"/>
    </row>
    <row r="2560" spans="13:57" x14ac:dyDescent="0.25">
      <c r="M2560" s="46"/>
      <c r="N2560" s="46"/>
      <c r="AU2560" s="46"/>
      <c r="AV2560" s="46"/>
      <c r="AW2560" s="46"/>
      <c r="AX2560" s="46"/>
      <c r="AY2560" s="46"/>
      <c r="BD2560" s="46"/>
      <c r="BE2560" s="46"/>
    </row>
    <row r="2561" spans="13:57" x14ac:dyDescent="0.25">
      <c r="M2561" s="46"/>
      <c r="N2561" s="46"/>
      <c r="AU2561" s="46"/>
      <c r="AV2561" s="46"/>
      <c r="AW2561" s="46"/>
      <c r="AX2561" s="46"/>
      <c r="AY2561" s="46"/>
      <c r="BD2561" s="46"/>
      <c r="BE2561" s="46"/>
    </row>
    <row r="2562" spans="13:57" x14ac:dyDescent="0.25">
      <c r="M2562" s="46"/>
      <c r="N2562" s="46"/>
      <c r="AU2562" s="46"/>
      <c r="AV2562" s="46"/>
      <c r="AW2562" s="46"/>
      <c r="AX2562" s="46"/>
      <c r="AY2562" s="46"/>
      <c r="BD2562" s="46"/>
      <c r="BE2562" s="46"/>
    </row>
    <row r="2563" spans="13:57" x14ac:dyDescent="0.25">
      <c r="M2563" s="46"/>
      <c r="N2563" s="46"/>
      <c r="AU2563" s="46"/>
      <c r="AV2563" s="46"/>
      <c r="AW2563" s="46"/>
      <c r="AX2563" s="46"/>
      <c r="AY2563" s="46"/>
      <c r="BD2563" s="46"/>
      <c r="BE2563" s="46"/>
    </row>
    <row r="2564" spans="13:57" x14ac:dyDescent="0.25">
      <c r="M2564" s="46"/>
      <c r="N2564" s="46"/>
      <c r="AU2564" s="46"/>
      <c r="AV2564" s="46"/>
      <c r="AW2564" s="46"/>
      <c r="AX2564" s="46"/>
      <c r="AY2564" s="46"/>
      <c r="BD2564" s="46"/>
      <c r="BE2564" s="46"/>
    </row>
    <row r="2565" spans="13:57" x14ac:dyDescent="0.25">
      <c r="M2565" s="46"/>
      <c r="N2565" s="46"/>
      <c r="AU2565" s="46"/>
      <c r="AV2565" s="46"/>
      <c r="AW2565" s="46"/>
      <c r="AX2565" s="46"/>
      <c r="AY2565" s="46"/>
      <c r="BD2565" s="46"/>
      <c r="BE2565" s="46"/>
    </row>
    <row r="2566" spans="13:57" x14ac:dyDescent="0.25">
      <c r="M2566" s="46"/>
      <c r="N2566" s="46"/>
      <c r="AU2566" s="46"/>
      <c r="AV2566" s="46"/>
      <c r="AW2566" s="46"/>
      <c r="AX2566" s="46"/>
      <c r="AY2566" s="46"/>
      <c r="BD2566" s="46"/>
      <c r="BE2566" s="46"/>
    </row>
    <row r="2567" spans="13:57" x14ac:dyDescent="0.25">
      <c r="M2567" s="46"/>
      <c r="N2567" s="46"/>
      <c r="AU2567" s="46"/>
      <c r="AV2567" s="46"/>
      <c r="AW2567" s="46"/>
      <c r="AX2567" s="46"/>
      <c r="AY2567" s="46"/>
      <c r="BD2567" s="46"/>
      <c r="BE2567" s="46"/>
    </row>
    <row r="2568" spans="13:57" x14ac:dyDescent="0.25">
      <c r="M2568" s="46"/>
      <c r="N2568" s="46"/>
      <c r="AU2568" s="46"/>
      <c r="AV2568" s="46"/>
      <c r="AW2568" s="46"/>
      <c r="AX2568" s="46"/>
      <c r="AY2568" s="46"/>
      <c r="BD2568" s="46"/>
      <c r="BE2568" s="46"/>
    </row>
    <row r="2569" spans="13:57" x14ac:dyDescent="0.25">
      <c r="M2569" s="46"/>
      <c r="N2569" s="46"/>
      <c r="AU2569" s="46"/>
      <c r="AV2569" s="46"/>
      <c r="AW2569" s="46"/>
      <c r="AX2569" s="46"/>
      <c r="AY2569" s="46"/>
      <c r="BD2569" s="46"/>
      <c r="BE2569" s="46"/>
    </row>
    <row r="2570" spans="13:57" x14ac:dyDescent="0.25">
      <c r="M2570" s="46"/>
      <c r="N2570" s="46"/>
      <c r="AU2570" s="46"/>
      <c r="AV2570" s="46"/>
      <c r="AW2570" s="46"/>
      <c r="AX2570" s="46"/>
      <c r="AY2570" s="46"/>
      <c r="BD2570" s="46"/>
      <c r="BE2570" s="46"/>
    </row>
    <row r="2571" spans="13:57" x14ac:dyDescent="0.25">
      <c r="M2571" s="46"/>
      <c r="N2571" s="46"/>
      <c r="AU2571" s="46"/>
      <c r="AV2571" s="46"/>
      <c r="AW2571" s="46"/>
      <c r="AX2571" s="46"/>
      <c r="AY2571" s="46"/>
      <c r="BD2571" s="46"/>
      <c r="BE2571" s="46"/>
    </row>
    <row r="2572" spans="13:57" x14ac:dyDescent="0.25">
      <c r="M2572" s="46"/>
      <c r="N2572" s="46"/>
      <c r="AU2572" s="46"/>
      <c r="AV2572" s="46"/>
      <c r="AW2572" s="46"/>
      <c r="AX2572" s="46"/>
      <c r="AY2572" s="46"/>
      <c r="BD2572" s="46"/>
      <c r="BE2572" s="46"/>
    </row>
    <row r="2573" spans="13:57" x14ac:dyDescent="0.25">
      <c r="M2573" s="46"/>
      <c r="N2573" s="46"/>
      <c r="AU2573" s="46"/>
      <c r="AV2573" s="46"/>
      <c r="AW2573" s="46"/>
      <c r="AX2573" s="46"/>
      <c r="AY2573" s="46"/>
      <c r="BD2573" s="46"/>
      <c r="BE2573" s="46"/>
    </row>
    <row r="2574" spans="13:57" x14ac:dyDescent="0.25">
      <c r="M2574" s="46"/>
      <c r="N2574" s="46"/>
      <c r="AU2574" s="46"/>
      <c r="AV2574" s="46"/>
      <c r="AW2574" s="46"/>
      <c r="AX2574" s="46"/>
      <c r="AY2574" s="46"/>
      <c r="BD2574" s="46"/>
      <c r="BE2574" s="46"/>
    </row>
    <row r="2575" spans="13:57" x14ac:dyDescent="0.25">
      <c r="M2575" s="46"/>
      <c r="N2575" s="46"/>
      <c r="AU2575" s="46"/>
      <c r="AV2575" s="46"/>
      <c r="AW2575" s="46"/>
      <c r="AX2575" s="46"/>
      <c r="AY2575" s="46"/>
      <c r="BD2575" s="46"/>
      <c r="BE2575" s="46"/>
    </row>
    <row r="2576" spans="13:57" x14ac:dyDescent="0.25">
      <c r="M2576" s="46"/>
      <c r="N2576" s="46"/>
      <c r="AU2576" s="46"/>
      <c r="AV2576" s="46"/>
      <c r="AW2576" s="46"/>
      <c r="AX2576" s="46"/>
      <c r="AY2576" s="46"/>
      <c r="BD2576" s="46"/>
      <c r="BE2576" s="46"/>
    </row>
    <row r="2577" spans="13:57" x14ac:dyDescent="0.25">
      <c r="M2577" s="46"/>
      <c r="N2577" s="46"/>
      <c r="AU2577" s="46"/>
      <c r="AV2577" s="46"/>
      <c r="AW2577" s="46"/>
      <c r="AX2577" s="46"/>
      <c r="AY2577" s="46"/>
      <c r="BD2577" s="46"/>
      <c r="BE2577" s="46"/>
    </row>
    <row r="2578" spans="13:57" x14ac:dyDescent="0.25">
      <c r="M2578" s="46"/>
      <c r="N2578" s="46"/>
      <c r="AU2578" s="46"/>
      <c r="AV2578" s="46"/>
      <c r="AW2578" s="46"/>
      <c r="AX2578" s="46"/>
      <c r="AY2578" s="46"/>
      <c r="BD2578" s="46"/>
      <c r="BE2578" s="46"/>
    </row>
    <row r="2579" spans="13:57" x14ac:dyDescent="0.25">
      <c r="M2579" s="46"/>
      <c r="N2579" s="46"/>
      <c r="AU2579" s="46"/>
      <c r="AV2579" s="46"/>
      <c r="AW2579" s="46"/>
      <c r="AX2579" s="46"/>
      <c r="AY2579" s="46"/>
      <c r="BD2579" s="46"/>
      <c r="BE2579" s="46"/>
    </row>
    <row r="2580" spans="13:57" x14ac:dyDescent="0.25">
      <c r="M2580" s="46"/>
      <c r="N2580" s="46"/>
      <c r="AU2580" s="46"/>
      <c r="AV2580" s="46"/>
      <c r="AW2580" s="46"/>
      <c r="AX2580" s="46"/>
      <c r="AY2580" s="46"/>
      <c r="BD2580" s="46"/>
      <c r="BE2580" s="46"/>
    </row>
    <row r="2581" spans="13:57" x14ac:dyDescent="0.25">
      <c r="M2581" s="46"/>
      <c r="N2581" s="46"/>
      <c r="AU2581" s="46"/>
      <c r="AV2581" s="46"/>
      <c r="AW2581" s="46"/>
      <c r="AX2581" s="46"/>
      <c r="AY2581" s="46"/>
      <c r="BD2581" s="46"/>
      <c r="BE2581" s="46"/>
    </row>
    <row r="2582" spans="13:57" x14ac:dyDescent="0.25">
      <c r="M2582" s="46"/>
      <c r="N2582" s="46"/>
      <c r="AU2582" s="46"/>
      <c r="AV2582" s="46"/>
      <c r="AW2582" s="46"/>
      <c r="AX2582" s="46"/>
      <c r="AY2582" s="46"/>
      <c r="BD2582" s="46"/>
      <c r="BE2582" s="46"/>
    </row>
    <row r="2583" spans="13:57" x14ac:dyDescent="0.25">
      <c r="M2583" s="46"/>
      <c r="N2583" s="46"/>
      <c r="AU2583" s="46"/>
      <c r="AV2583" s="46"/>
      <c r="AW2583" s="46"/>
      <c r="AX2583" s="46"/>
      <c r="AY2583" s="46"/>
      <c r="BD2583" s="46"/>
      <c r="BE2583" s="46"/>
    </row>
    <row r="2584" spans="13:57" x14ac:dyDescent="0.25">
      <c r="M2584" s="46"/>
      <c r="N2584" s="46"/>
      <c r="AU2584" s="46"/>
      <c r="AV2584" s="46"/>
      <c r="AW2584" s="46"/>
      <c r="AX2584" s="46"/>
      <c r="AY2584" s="46"/>
      <c r="BD2584" s="46"/>
      <c r="BE2584" s="46"/>
    </row>
    <row r="2585" spans="13:57" x14ac:dyDescent="0.25">
      <c r="M2585" s="46"/>
      <c r="N2585" s="46"/>
      <c r="AU2585" s="46"/>
      <c r="AV2585" s="46"/>
      <c r="AW2585" s="46"/>
      <c r="AX2585" s="46"/>
      <c r="AY2585" s="46"/>
      <c r="BD2585" s="46"/>
      <c r="BE2585" s="46"/>
    </row>
    <row r="2586" spans="13:57" x14ac:dyDescent="0.25">
      <c r="M2586" s="46"/>
      <c r="N2586" s="46"/>
      <c r="AU2586" s="46"/>
      <c r="AV2586" s="46"/>
      <c r="AW2586" s="46"/>
      <c r="AX2586" s="46"/>
      <c r="AY2586" s="46"/>
      <c r="BD2586" s="46"/>
      <c r="BE2586" s="46"/>
    </row>
    <row r="2587" spans="13:57" x14ac:dyDescent="0.25">
      <c r="M2587" s="46"/>
      <c r="N2587" s="46"/>
      <c r="AU2587" s="46"/>
      <c r="AV2587" s="46"/>
      <c r="AW2587" s="46"/>
      <c r="AX2587" s="46"/>
      <c r="AY2587" s="46"/>
      <c r="BD2587" s="46"/>
      <c r="BE2587" s="46"/>
    </row>
    <row r="2588" spans="13:57" x14ac:dyDescent="0.25">
      <c r="M2588" s="46"/>
      <c r="N2588" s="46"/>
      <c r="AU2588" s="46"/>
      <c r="AV2588" s="46"/>
      <c r="AW2588" s="46"/>
      <c r="AX2588" s="46"/>
      <c r="AY2588" s="46"/>
      <c r="BD2588" s="46"/>
      <c r="BE2588" s="46"/>
    </row>
    <row r="2589" spans="13:57" x14ac:dyDescent="0.25">
      <c r="M2589" s="46"/>
      <c r="N2589" s="46"/>
      <c r="AU2589" s="46"/>
      <c r="AV2589" s="46"/>
      <c r="AW2589" s="46"/>
      <c r="AX2589" s="46"/>
      <c r="AY2589" s="46"/>
      <c r="BD2589" s="46"/>
      <c r="BE2589" s="46"/>
    </row>
    <row r="2590" spans="13:57" x14ac:dyDescent="0.25">
      <c r="M2590" s="46"/>
      <c r="N2590" s="46"/>
      <c r="AU2590" s="46"/>
      <c r="AV2590" s="46"/>
      <c r="AW2590" s="46"/>
      <c r="AX2590" s="46"/>
      <c r="AY2590" s="46"/>
      <c r="BD2590" s="46"/>
      <c r="BE2590" s="46"/>
    </row>
    <row r="2591" spans="13:57" x14ac:dyDescent="0.25">
      <c r="M2591" s="46"/>
      <c r="N2591" s="46"/>
      <c r="AU2591" s="46"/>
      <c r="AV2591" s="46"/>
      <c r="AW2591" s="46"/>
      <c r="AX2591" s="46"/>
      <c r="AY2591" s="46"/>
      <c r="BD2591" s="46"/>
      <c r="BE2591" s="46"/>
    </row>
    <row r="2592" spans="13:57" x14ac:dyDescent="0.25">
      <c r="M2592" s="46"/>
      <c r="N2592" s="46"/>
      <c r="AU2592" s="46"/>
      <c r="AV2592" s="46"/>
      <c r="AW2592" s="46"/>
      <c r="AX2592" s="46"/>
      <c r="AY2592" s="46"/>
      <c r="BD2592" s="46"/>
      <c r="BE2592" s="46"/>
    </row>
    <row r="2593" spans="13:57" x14ac:dyDescent="0.25">
      <c r="M2593" s="46"/>
      <c r="N2593" s="46"/>
      <c r="AU2593" s="46"/>
      <c r="AV2593" s="46"/>
      <c r="AW2593" s="46"/>
      <c r="AX2593" s="46"/>
      <c r="AY2593" s="46"/>
      <c r="BD2593" s="46"/>
      <c r="BE2593" s="46"/>
    </row>
    <row r="2594" spans="13:57" x14ac:dyDescent="0.25">
      <c r="M2594" s="46"/>
      <c r="N2594" s="46"/>
      <c r="AU2594" s="46"/>
      <c r="AV2594" s="46"/>
      <c r="AW2594" s="46"/>
      <c r="AX2594" s="46"/>
      <c r="AY2594" s="46"/>
      <c r="BD2594" s="46"/>
      <c r="BE2594" s="46"/>
    </row>
    <row r="2595" spans="13:57" x14ac:dyDescent="0.25">
      <c r="M2595" s="46"/>
      <c r="N2595" s="46"/>
      <c r="AU2595" s="46"/>
      <c r="AV2595" s="46"/>
      <c r="AW2595" s="46"/>
      <c r="AX2595" s="46"/>
      <c r="AY2595" s="46"/>
      <c r="BD2595" s="46"/>
      <c r="BE2595" s="46"/>
    </row>
    <row r="2596" spans="13:57" x14ac:dyDescent="0.25">
      <c r="M2596" s="46"/>
      <c r="N2596" s="46"/>
      <c r="AU2596" s="46"/>
      <c r="AV2596" s="46"/>
      <c r="AW2596" s="46"/>
      <c r="AX2596" s="46"/>
      <c r="AY2596" s="46"/>
      <c r="BD2596" s="46"/>
      <c r="BE2596" s="46"/>
    </row>
    <row r="2597" spans="13:57" x14ac:dyDescent="0.25">
      <c r="M2597" s="46"/>
      <c r="N2597" s="46"/>
      <c r="AU2597" s="46"/>
      <c r="AV2597" s="46"/>
      <c r="AW2597" s="46"/>
      <c r="AX2597" s="46"/>
      <c r="AY2597" s="46"/>
      <c r="BD2597" s="46"/>
      <c r="BE2597" s="46"/>
    </row>
    <row r="2598" spans="13:57" x14ac:dyDescent="0.25">
      <c r="M2598" s="46"/>
      <c r="N2598" s="46"/>
      <c r="AU2598" s="46"/>
      <c r="AV2598" s="46"/>
      <c r="AW2598" s="46"/>
      <c r="AX2598" s="46"/>
      <c r="AY2598" s="46"/>
      <c r="BD2598" s="46"/>
      <c r="BE2598" s="46"/>
    </row>
    <row r="2599" spans="13:57" x14ac:dyDescent="0.25">
      <c r="M2599" s="46"/>
      <c r="N2599" s="46"/>
      <c r="AU2599" s="46"/>
      <c r="AV2599" s="46"/>
      <c r="AW2599" s="46"/>
      <c r="AX2599" s="46"/>
      <c r="AY2599" s="46"/>
      <c r="BD2599" s="46"/>
      <c r="BE2599" s="46"/>
    </row>
    <row r="2600" spans="13:57" x14ac:dyDescent="0.25">
      <c r="M2600" s="46"/>
      <c r="N2600" s="46"/>
      <c r="AU2600" s="46"/>
      <c r="AV2600" s="46"/>
      <c r="AW2600" s="46"/>
      <c r="AX2600" s="46"/>
      <c r="AY2600" s="46"/>
      <c r="BD2600" s="46"/>
      <c r="BE2600" s="46"/>
    </row>
    <row r="2601" spans="13:57" x14ac:dyDescent="0.25">
      <c r="M2601" s="46"/>
      <c r="N2601" s="46"/>
      <c r="AU2601" s="46"/>
      <c r="AV2601" s="46"/>
      <c r="AW2601" s="46"/>
      <c r="AX2601" s="46"/>
      <c r="AY2601" s="46"/>
      <c r="BD2601" s="46"/>
      <c r="BE2601" s="46"/>
    </row>
    <row r="2602" spans="13:57" x14ac:dyDescent="0.25">
      <c r="M2602" s="46"/>
      <c r="N2602" s="46"/>
      <c r="AU2602" s="46"/>
      <c r="AV2602" s="46"/>
      <c r="AW2602" s="46"/>
      <c r="AX2602" s="46"/>
      <c r="AY2602" s="46"/>
      <c r="BD2602" s="46"/>
      <c r="BE2602" s="46"/>
    </row>
    <row r="2603" spans="13:57" x14ac:dyDescent="0.25">
      <c r="M2603" s="46"/>
      <c r="N2603" s="46"/>
      <c r="AU2603" s="46"/>
      <c r="AV2603" s="46"/>
      <c r="AW2603" s="46"/>
      <c r="AX2603" s="46"/>
      <c r="AY2603" s="46"/>
      <c r="BD2603" s="46"/>
      <c r="BE2603" s="46"/>
    </row>
    <row r="2604" spans="13:57" x14ac:dyDescent="0.25">
      <c r="M2604" s="46"/>
      <c r="N2604" s="46"/>
      <c r="AU2604" s="46"/>
      <c r="AV2604" s="46"/>
      <c r="AW2604" s="46"/>
      <c r="AX2604" s="46"/>
      <c r="AY2604" s="46"/>
      <c r="BD2604" s="46"/>
      <c r="BE2604" s="46"/>
    </row>
    <row r="2605" spans="13:57" x14ac:dyDescent="0.25">
      <c r="M2605" s="46"/>
      <c r="N2605" s="46"/>
      <c r="AU2605" s="46"/>
      <c r="AV2605" s="46"/>
      <c r="AW2605" s="46"/>
      <c r="AX2605" s="46"/>
      <c r="AY2605" s="46"/>
      <c r="BD2605" s="46"/>
      <c r="BE2605" s="46"/>
    </row>
    <row r="2606" spans="13:57" x14ac:dyDescent="0.25">
      <c r="M2606" s="46"/>
      <c r="N2606" s="46"/>
      <c r="AU2606" s="46"/>
      <c r="AV2606" s="46"/>
      <c r="AW2606" s="46"/>
      <c r="AX2606" s="46"/>
      <c r="AY2606" s="46"/>
      <c r="BD2606" s="46"/>
      <c r="BE2606" s="46"/>
    </row>
    <row r="2607" spans="13:57" x14ac:dyDescent="0.25">
      <c r="M2607" s="46"/>
      <c r="N2607" s="46"/>
      <c r="AU2607" s="46"/>
      <c r="AV2607" s="46"/>
      <c r="AW2607" s="46"/>
      <c r="AX2607" s="46"/>
      <c r="AY2607" s="46"/>
      <c r="BD2607" s="46"/>
      <c r="BE2607" s="46"/>
    </row>
    <row r="2608" spans="13:57" x14ac:dyDescent="0.25">
      <c r="M2608" s="46"/>
      <c r="N2608" s="46"/>
      <c r="AU2608" s="46"/>
      <c r="AV2608" s="46"/>
      <c r="AW2608" s="46"/>
      <c r="AX2608" s="46"/>
      <c r="AY2608" s="46"/>
      <c r="BD2608" s="46"/>
      <c r="BE2608" s="46"/>
    </row>
    <row r="2609" spans="13:57" x14ac:dyDescent="0.25">
      <c r="M2609" s="46"/>
      <c r="N2609" s="46"/>
      <c r="AU2609" s="46"/>
      <c r="AV2609" s="46"/>
      <c r="AW2609" s="46"/>
      <c r="AX2609" s="46"/>
      <c r="AY2609" s="46"/>
      <c r="BD2609" s="46"/>
      <c r="BE2609" s="46"/>
    </row>
    <row r="2610" spans="13:57" x14ac:dyDescent="0.25">
      <c r="M2610" s="46"/>
      <c r="N2610" s="46"/>
      <c r="AU2610" s="46"/>
      <c r="AV2610" s="46"/>
      <c r="AW2610" s="46"/>
      <c r="AX2610" s="46"/>
      <c r="AY2610" s="46"/>
      <c r="BD2610" s="46"/>
      <c r="BE2610" s="46"/>
    </row>
    <row r="2611" spans="13:57" x14ac:dyDescent="0.25">
      <c r="M2611" s="46"/>
      <c r="N2611" s="46"/>
      <c r="AU2611" s="46"/>
      <c r="AV2611" s="46"/>
      <c r="AW2611" s="46"/>
      <c r="AX2611" s="46"/>
      <c r="AY2611" s="46"/>
      <c r="BD2611" s="46"/>
      <c r="BE2611" s="46"/>
    </row>
    <row r="2612" spans="13:57" x14ac:dyDescent="0.25">
      <c r="M2612" s="46"/>
      <c r="N2612" s="46"/>
      <c r="AU2612" s="46"/>
      <c r="AV2612" s="46"/>
      <c r="AW2612" s="46"/>
      <c r="AX2612" s="46"/>
      <c r="AY2612" s="46"/>
      <c r="BD2612" s="46"/>
      <c r="BE2612" s="46"/>
    </row>
    <row r="2613" spans="13:57" x14ac:dyDescent="0.25">
      <c r="M2613" s="46"/>
      <c r="N2613" s="46"/>
      <c r="AU2613" s="46"/>
      <c r="AV2613" s="46"/>
      <c r="AW2613" s="46"/>
      <c r="AX2613" s="46"/>
      <c r="AY2613" s="46"/>
      <c r="BD2613" s="46"/>
      <c r="BE2613" s="46"/>
    </row>
    <row r="2614" spans="13:57" x14ac:dyDescent="0.25">
      <c r="M2614" s="46"/>
      <c r="N2614" s="46"/>
      <c r="AU2614" s="46"/>
      <c r="AV2614" s="46"/>
      <c r="AW2614" s="46"/>
      <c r="AX2614" s="46"/>
      <c r="AY2614" s="46"/>
      <c r="BD2614" s="46"/>
      <c r="BE2614" s="46"/>
    </row>
    <row r="2615" spans="13:57" x14ac:dyDescent="0.25">
      <c r="M2615" s="46"/>
      <c r="N2615" s="46"/>
      <c r="AU2615" s="46"/>
      <c r="AV2615" s="46"/>
      <c r="AW2615" s="46"/>
      <c r="AX2615" s="46"/>
      <c r="AY2615" s="46"/>
      <c r="BD2615" s="46"/>
      <c r="BE2615" s="46"/>
    </row>
    <row r="2616" spans="13:57" x14ac:dyDescent="0.25">
      <c r="M2616" s="46"/>
      <c r="N2616" s="46"/>
      <c r="AU2616" s="46"/>
      <c r="AV2616" s="46"/>
      <c r="AW2616" s="46"/>
      <c r="AX2616" s="46"/>
      <c r="AY2616" s="46"/>
      <c r="BD2616" s="46"/>
      <c r="BE2616" s="46"/>
    </row>
    <row r="2617" spans="13:57" x14ac:dyDescent="0.25">
      <c r="M2617" s="46"/>
      <c r="N2617" s="46"/>
      <c r="AU2617" s="46"/>
      <c r="AV2617" s="46"/>
      <c r="AW2617" s="46"/>
      <c r="AX2617" s="46"/>
      <c r="AY2617" s="46"/>
      <c r="BD2617" s="46"/>
      <c r="BE2617" s="46"/>
    </row>
    <row r="2618" spans="13:57" x14ac:dyDescent="0.25">
      <c r="M2618" s="46"/>
      <c r="N2618" s="46"/>
      <c r="AU2618" s="46"/>
      <c r="AV2618" s="46"/>
      <c r="AW2618" s="46"/>
      <c r="AX2618" s="46"/>
      <c r="AY2618" s="46"/>
      <c r="BD2618" s="46"/>
      <c r="BE2618" s="46"/>
    </row>
    <row r="2619" spans="13:57" x14ac:dyDescent="0.25">
      <c r="M2619" s="46"/>
      <c r="N2619" s="46"/>
      <c r="AU2619" s="46"/>
      <c r="AV2619" s="46"/>
      <c r="AW2619" s="46"/>
      <c r="AX2619" s="46"/>
      <c r="AY2619" s="46"/>
      <c r="BD2619" s="46"/>
      <c r="BE2619" s="46"/>
    </row>
    <row r="2620" spans="13:57" x14ac:dyDescent="0.25">
      <c r="M2620" s="46"/>
      <c r="N2620" s="46"/>
      <c r="AU2620" s="46"/>
      <c r="AV2620" s="46"/>
      <c r="AW2620" s="46"/>
      <c r="AX2620" s="46"/>
      <c r="AY2620" s="46"/>
      <c r="BD2620" s="46"/>
      <c r="BE2620" s="46"/>
    </row>
    <row r="2621" spans="13:57" x14ac:dyDescent="0.25">
      <c r="M2621" s="46"/>
      <c r="N2621" s="46"/>
      <c r="AU2621" s="46"/>
      <c r="AV2621" s="46"/>
      <c r="AW2621" s="46"/>
      <c r="AX2621" s="46"/>
      <c r="AY2621" s="46"/>
      <c r="BD2621" s="46"/>
      <c r="BE2621" s="46"/>
    </row>
    <row r="2622" spans="13:57" x14ac:dyDescent="0.25">
      <c r="M2622" s="46"/>
      <c r="N2622" s="46"/>
      <c r="AU2622" s="46"/>
      <c r="AV2622" s="46"/>
      <c r="AW2622" s="46"/>
      <c r="AX2622" s="46"/>
      <c r="AY2622" s="46"/>
      <c r="BD2622" s="46"/>
      <c r="BE2622" s="46"/>
    </row>
    <row r="2623" spans="13:57" x14ac:dyDescent="0.25">
      <c r="M2623" s="46"/>
      <c r="N2623" s="46"/>
      <c r="AU2623" s="46"/>
      <c r="AV2623" s="46"/>
      <c r="AW2623" s="46"/>
      <c r="AX2623" s="46"/>
      <c r="AY2623" s="46"/>
      <c r="BD2623" s="46"/>
      <c r="BE2623" s="46"/>
    </row>
    <row r="2624" spans="13:57" x14ac:dyDescent="0.25">
      <c r="M2624" s="46"/>
      <c r="N2624" s="46"/>
      <c r="AU2624" s="46"/>
      <c r="AV2624" s="46"/>
      <c r="AW2624" s="46"/>
      <c r="AX2624" s="46"/>
      <c r="AY2624" s="46"/>
      <c r="BD2624" s="46"/>
      <c r="BE2624" s="46"/>
    </row>
    <row r="2625" spans="13:57" x14ac:dyDescent="0.25">
      <c r="M2625" s="46"/>
      <c r="N2625" s="46"/>
      <c r="AU2625" s="46"/>
      <c r="AV2625" s="46"/>
      <c r="AW2625" s="46"/>
      <c r="AX2625" s="46"/>
      <c r="AY2625" s="46"/>
      <c r="BD2625" s="46"/>
      <c r="BE2625" s="46"/>
    </row>
    <row r="2626" spans="13:57" x14ac:dyDescent="0.25">
      <c r="M2626" s="46"/>
      <c r="N2626" s="46"/>
      <c r="AU2626" s="46"/>
      <c r="AV2626" s="46"/>
      <c r="AW2626" s="46"/>
      <c r="AX2626" s="46"/>
      <c r="AY2626" s="46"/>
      <c r="BD2626" s="46"/>
      <c r="BE2626" s="46"/>
    </row>
    <row r="2627" spans="13:57" x14ac:dyDescent="0.25">
      <c r="M2627" s="46"/>
      <c r="N2627" s="46"/>
      <c r="AU2627" s="46"/>
      <c r="AV2627" s="46"/>
      <c r="AW2627" s="46"/>
      <c r="AX2627" s="46"/>
      <c r="AY2627" s="46"/>
      <c r="BD2627" s="46"/>
      <c r="BE2627" s="46"/>
    </row>
    <row r="2628" spans="13:57" x14ac:dyDescent="0.25">
      <c r="M2628" s="46"/>
      <c r="N2628" s="46"/>
      <c r="AU2628" s="46"/>
      <c r="AV2628" s="46"/>
      <c r="AW2628" s="46"/>
      <c r="AX2628" s="46"/>
      <c r="AY2628" s="46"/>
      <c r="BD2628" s="46"/>
      <c r="BE2628" s="46"/>
    </row>
    <row r="2629" spans="13:57" x14ac:dyDescent="0.25">
      <c r="M2629" s="46"/>
      <c r="N2629" s="46"/>
      <c r="AU2629" s="46"/>
      <c r="AV2629" s="46"/>
      <c r="AW2629" s="46"/>
      <c r="AX2629" s="46"/>
      <c r="AY2629" s="46"/>
      <c r="BD2629" s="46"/>
      <c r="BE2629" s="46"/>
    </row>
    <row r="2630" spans="13:57" x14ac:dyDescent="0.25">
      <c r="M2630" s="46"/>
      <c r="N2630" s="46"/>
      <c r="AU2630" s="46"/>
      <c r="AV2630" s="46"/>
      <c r="AW2630" s="46"/>
      <c r="AX2630" s="46"/>
      <c r="AY2630" s="46"/>
      <c r="BD2630" s="46"/>
      <c r="BE2630" s="46"/>
    </row>
    <row r="2631" spans="13:57" x14ac:dyDescent="0.25">
      <c r="M2631" s="46"/>
      <c r="N2631" s="46"/>
      <c r="AU2631" s="46"/>
      <c r="AV2631" s="46"/>
      <c r="AW2631" s="46"/>
      <c r="AX2631" s="46"/>
      <c r="AY2631" s="46"/>
      <c r="BD2631" s="46"/>
      <c r="BE2631" s="46"/>
    </row>
    <row r="2632" spans="13:57" x14ac:dyDescent="0.25">
      <c r="M2632" s="46"/>
      <c r="N2632" s="46"/>
      <c r="AU2632" s="46"/>
      <c r="AV2632" s="46"/>
      <c r="AW2632" s="46"/>
      <c r="AX2632" s="46"/>
      <c r="AY2632" s="46"/>
      <c r="BD2632" s="46"/>
      <c r="BE2632" s="46"/>
    </row>
    <row r="2633" spans="13:57" x14ac:dyDescent="0.25">
      <c r="M2633" s="46"/>
      <c r="N2633" s="46"/>
      <c r="AU2633" s="46"/>
      <c r="AV2633" s="46"/>
      <c r="AW2633" s="46"/>
      <c r="AX2633" s="46"/>
      <c r="AY2633" s="46"/>
      <c r="BD2633" s="46"/>
      <c r="BE2633" s="46"/>
    </row>
    <row r="2634" spans="13:57" x14ac:dyDescent="0.25">
      <c r="M2634" s="46"/>
      <c r="N2634" s="46"/>
      <c r="AU2634" s="46"/>
      <c r="AV2634" s="46"/>
      <c r="AW2634" s="46"/>
      <c r="AX2634" s="46"/>
      <c r="AY2634" s="46"/>
      <c r="BD2634" s="46"/>
      <c r="BE2634" s="46"/>
    </row>
    <row r="2635" spans="13:57" x14ac:dyDescent="0.25">
      <c r="M2635" s="46"/>
      <c r="N2635" s="46"/>
      <c r="AU2635" s="46"/>
      <c r="AV2635" s="46"/>
      <c r="AW2635" s="46"/>
      <c r="AX2635" s="46"/>
      <c r="AY2635" s="46"/>
      <c r="BD2635" s="46"/>
      <c r="BE2635" s="46"/>
    </row>
    <row r="2636" spans="13:57" x14ac:dyDescent="0.25">
      <c r="M2636" s="46"/>
      <c r="N2636" s="46"/>
      <c r="AU2636" s="46"/>
      <c r="AV2636" s="46"/>
      <c r="AW2636" s="46"/>
      <c r="AX2636" s="46"/>
      <c r="AY2636" s="46"/>
      <c r="BD2636" s="46"/>
      <c r="BE2636" s="46"/>
    </row>
    <row r="2637" spans="13:57" x14ac:dyDescent="0.25">
      <c r="M2637" s="46"/>
      <c r="N2637" s="46"/>
      <c r="AU2637" s="46"/>
      <c r="AV2637" s="46"/>
      <c r="AW2637" s="46"/>
      <c r="AX2637" s="46"/>
      <c r="AY2637" s="46"/>
      <c r="BD2637" s="46"/>
      <c r="BE2637" s="46"/>
    </row>
    <row r="2638" spans="13:57" x14ac:dyDescent="0.25">
      <c r="M2638" s="46"/>
      <c r="N2638" s="46"/>
      <c r="AU2638" s="46"/>
      <c r="AV2638" s="46"/>
      <c r="AW2638" s="46"/>
      <c r="AX2638" s="46"/>
      <c r="AY2638" s="46"/>
      <c r="BD2638" s="46"/>
      <c r="BE2638" s="46"/>
    </row>
    <row r="2639" spans="13:57" x14ac:dyDescent="0.25">
      <c r="M2639" s="46"/>
      <c r="N2639" s="46"/>
      <c r="AU2639" s="46"/>
      <c r="AV2639" s="46"/>
      <c r="AW2639" s="46"/>
      <c r="AX2639" s="46"/>
      <c r="AY2639" s="46"/>
      <c r="BD2639" s="46"/>
      <c r="BE2639" s="46"/>
    </row>
    <row r="2640" spans="13:57" x14ac:dyDescent="0.25">
      <c r="M2640" s="46"/>
      <c r="N2640" s="46"/>
      <c r="AU2640" s="46"/>
      <c r="AV2640" s="46"/>
      <c r="AW2640" s="46"/>
      <c r="AX2640" s="46"/>
      <c r="AY2640" s="46"/>
      <c r="BD2640" s="46"/>
      <c r="BE2640" s="46"/>
    </row>
    <row r="2641" spans="13:57" x14ac:dyDescent="0.25">
      <c r="M2641" s="46"/>
      <c r="N2641" s="46"/>
      <c r="AU2641" s="46"/>
      <c r="AV2641" s="46"/>
      <c r="AW2641" s="46"/>
      <c r="AX2641" s="46"/>
      <c r="AY2641" s="46"/>
      <c r="BD2641" s="46"/>
      <c r="BE2641" s="46"/>
    </row>
    <row r="2642" spans="13:57" x14ac:dyDescent="0.25">
      <c r="M2642" s="46"/>
      <c r="N2642" s="46"/>
      <c r="AU2642" s="46"/>
      <c r="AV2642" s="46"/>
      <c r="AW2642" s="46"/>
      <c r="AX2642" s="46"/>
      <c r="AY2642" s="46"/>
      <c r="BD2642" s="46"/>
      <c r="BE2642" s="46"/>
    </row>
    <row r="2643" spans="13:57" x14ac:dyDescent="0.25">
      <c r="M2643" s="46"/>
      <c r="N2643" s="46"/>
      <c r="AU2643" s="46"/>
      <c r="AV2643" s="46"/>
      <c r="AW2643" s="46"/>
      <c r="AX2643" s="46"/>
      <c r="AY2643" s="46"/>
      <c r="BD2643" s="46"/>
      <c r="BE2643" s="46"/>
    </row>
    <row r="2644" spans="13:57" x14ac:dyDescent="0.25">
      <c r="M2644" s="46"/>
      <c r="N2644" s="46"/>
      <c r="AU2644" s="46"/>
      <c r="AV2644" s="46"/>
      <c r="AW2644" s="46"/>
      <c r="AX2644" s="46"/>
      <c r="AY2644" s="46"/>
      <c r="BD2644" s="46"/>
      <c r="BE2644" s="46"/>
    </row>
    <row r="2645" spans="13:57" x14ac:dyDescent="0.25">
      <c r="M2645" s="46"/>
      <c r="N2645" s="46"/>
      <c r="AU2645" s="46"/>
      <c r="AV2645" s="46"/>
      <c r="AW2645" s="46"/>
      <c r="AX2645" s="46"/>
      <c r="AY2645" s="46"/>
      <c r="BD2645" s="46"/>
      <c r="BE2645" s="46"/>
    </row>
    <row r="2646" spans="13:57" x14ac:dyDescent="0.25">
      <c r="M2646" s="46"/>
      <c r="N2646" s="46"/>
      <c r="AU2646" s="46"/>
      <c r="AV2646" s="46"/>
      <c r="AW2646" s="46"/>
      <c r="AX2646" s="46"/>
      <c r="AY2646" s="46"/>
      <c r="BD2646" s="46"/>
      <c r="BE2646" s="46"/>
    </row>
    <row r="2647" spans="13:57" x14ac:dyDescent="0.25">
      <c r="M2647" s="46"/>
      <c r="N2647" s="46"/>
      <c r="AU2647" s="46"/>
      <c r="AV2647" s="46"/>
      <c r="AW2647" s="46"/>
      <c r="AX2647" s="46"/>
      <c r="AY2647" s="46"/>
      <c r="BD2647" s="46"/>
      <c r="BE2647" s="46"/>
    </row>
    <row r="2648" spans="13:57" x14ac:dyDescent="0.25">
      <c r="M2648" s="46"/>
      <c r="N2648" s="46"/>
      <c r="AU2648" s="46"/>
      <c r="AV2648" s="46"/>
      <c r="AW2648" s="46"/>
      <c r="AX2648" s="46"/>
      <c r="AY2648" s="46"/>
      <c r="BD2648" s="46"/>
      <c r="BE2648" s="46"/>
    </row>
    <row r="2649" spans="13:57" x14ac:dyDescent="0.25">
      <c r="M2649" s="46"/>
      <c r="N2649" s="46"/>
      <c r="AU2649" s="46"/>
      <c r="AV2649" s="46"/>
      <c r="AW2649" s="46"/>
      <c r="AX2649" s="46"/>
      <c r="AY2649" s="46"/>
      <c r="BD2649" s="46"/>
      <c r="BE2649" s="46"/>
    </row>
    <row r="2650" spans="13:57" x14ac:dyDescent="0.25">
      <c r="M2650" s="46"/>
      <c r="N2650" s="46"/>
      <c r="AU2650" s="46"/>
      <c r="AV2650" s="46"/>
      <c r="AW2650" s="46"/>
      <c r="AX2650" s="46"/>
      <c r="AY2650" s="46"/>
      <c r="BD2650" s="46"/>
      <c r="BE2650" s="46"/>
    </row>
    <row r="2651" spans="13:57" x14ac:dyDescent="0.25">
      <c r="M2651" s="46"/>
      <c r="N2651" s="46"/>
      <c r="AU2651" s="46"/>
      <c r="AV2651" s="46"/>
      <c r="AW2651" s="46"/>
      <c r="AX2651" s="46"/>
      <c r="AY2651" s="46"/>
      <c r="BD2651" s="46"/>
      <c r="BE2651" s="46"/>
    </row>
    <row r="2652" spans="13:57" x14ac:dyDescent="0.25">
      <c r="M2652" s="46"/>
      <c r="N2652" s="46"/>
      <c r="AU2652" s="46"/>
      <c r="AV2652" s="46"/>
      <c r="AW2652" s="46"/>
      <c r="AX2652" s="46"/>
      <c r="AY2652" s="46"/>
      <c r="BD2652" s="46"/>
      <c r="BE2652" s="46"/>
    </row>
    <row r="2653" spans="13:57" x14ac:dyDescent="0.25">
      <c r="M2653" s="46"/>
      <c r="N2653" s="46"/>
      <c r="AU2653" s="46"/>
      <c r="AV2653" s="46"/>
      <c r="AW2653" s="46"/>
      <c r="AX2653" s="46"/>
      <c r="AY2653" s="46"/>
      <c r="BD2653" s="46"/>
      <c r="BE2653" s="46"/>
    </row>
    <row r="2654" spans="13:57" x14ac:dyDescent="0.25">
      <c r="M2654" s="46"/>
      <c r="N2654" s="46"/>
      <c r="AU2654" s="46"/>
      <c r="AV2654" s="46"/>
      <c r="AW2654" s="46"/>
      <c r="AX2654" s="46"/>
      <c r="AY2654" s="46"/>
      <c r="BD2654" s="46"/>
      <c r="BE2654" s="46"/>
    </row>
    <row r="2655" spans="13:57" x14ac:dyDescent="0.25">
      <c r="M2655" s="46"/>
      <c r="N2655" s="46"/>
      <c r="AU2655" s="46"/>
      <c r="AV2655" s="46"/>
      <c r="AW2655" s="46"/>
      <c r="AX2655" s="46"/>
      <c r="AY2655" s="46"/>
      <c r="BD2655" s="46"/>
      <c r="BE2655" s="46"/>
    </row>
    <row r="2656" spans="13:57" x14ac:dyDescent="0.25">
      <c r="M2656" s="46"/>
      <c r="N2656" s="46"/>
      <c r="AU2656" s="46"/>
      <c r="AV2656" s="46"/>
      <c r="AW2656" s="46"/>
      <c r="AX2656" s="46"/>
      <c r="AY2656" s="46"/>
      <c r="BD2656" s="46"/>
      <c r="BE2656" s="46"/>
    </row>
    <row r="2657" spans="13:57" x14ac:dyDescent="0.25">
      <c r="M2657" s="46"/>
      <c r="N2657" s="46"/>
      <c r="AU2657" s="46"/>
      <c r="AV2657" s="46"/>
      <c r="AW2657" s="46"/>
      <c r="AX2657" s="46"/>
      <c r="AY2657" s="46"/>
      <c r="BD2657" s="46"/>
      <c r="BE2657" s="46"/>
    </row>
    <row r="2658" spans="13:57" x14ac:dyDescent="0.25">
      <c r="M2658" s="46"/>
      <c r="N2658" s="46"/>
      <c r="AU2658" s="46"/>
      <c r="AV2658" s="46"/>
      <c r="AW2658" s="46"/>
      <c r="AX2658" s="46"/>
      <c r="AY2658" s="46"/>
      <c r="BD2658" s="46"/>
      <c r="BE2658" s="46"/>
    </row>
    <row r="2659" spans="13:57" x14ac:dyDescent="0.25">
      <c r="M2659" s="46"/>
      <c r="N2659" s="46"/>
      <c r="AU2659" s="46"/>
      <c r="AV2659" s="46"/>
      <c r="AW2659" s="46"/>
      <c r="AX2659" s="46"/>
      <c r="AY2659" s="46"/>
      <c r="BD2659" s="46"/>
      <c r="BE2659" s="46"/>
    </row>
    <row r="2660" spans="13:57" x14ac:dyDescent="0.25">
      <c r="M2660" s="46"/>
      <c r="N2660" s="46"/>
      <c r="AU2660" s="46"/>
      <c r="AV2660" s="46"/>
      <c r="AW2660" s="46"/>
      <c r="AX2660" s="46"/>
      <c r="AY2660" s="46"/>
      <c r="BD2660" s="46"/>
      <c r="BE2660" s="46"/>
    </row>
    <row r="2661" spans="13:57" x14ac:dyDescent="0.25">
      <c r="M2661" s="46"/>
      <c r="N2661" s="46"/>
      <c r="AU2661" s="46"/>
      <c r="AV2661" s="46"/>
      <c r="AW2661" s="46"/>
      <c r="AX2661" s="46"/>
      <c r="AY2661" s="46"/>
      <c r="BD2661" s="46"/>
      <c r="BE2661" s="46"/>
    </row>
    <row r="2662" spans="13:57" x14ac:dyDescent="0.25">
      <c r="M2662" s="46"/>
      <c r="N2662" s="46"/>
      <c r="AU2662" s="46"/>
      <c r="AV2662" s="46"/>
      <c r="AW2662" s="46"/>
      <c r="AX2662" s="46"/>
      <c r="AY2662" s="46"/>
      <c r="BD2662" s="46"/>
      <c r="BE2662" s="46"/>
    </row>
    <row r="2663" spans="13:57" x14ac:dyDescent="0.25">
      <c r="M2663" s="46"/>
      <c r="N2663" s="46"/>
      <c r="AU2663" s="46"/>
      <c r="AV2663" s="46"/>
      <c r="AW2663" s="46"/>
      <c r="AX2663" s="46"/>
      <c r="AY2663" s="46"/>
      <c r="BD2663" s="46"/>
      <c r="BE2663" s="46"/>
    </row>
    <row r="2664" spans="13:57" x14ac:dyDescent="0.25">
      <c r="M2664" s="46"/>
      <c r="N2664" s="46"/>
      <c r="AU2664" s="46"/>
      <c r="AV2664" s="46"/>
      <c r="AW2664" s="46"/>
      <c r="AX2664" s="46"/>
      <c r="AY2664" s="46"/>
      <c r="BD2664" s="46"/>
      <c r="BE2664" s="46"/>
    </row>
    <row r="2665" spans="13:57" x14ac:dyDescent="0.25">
      <c r="M2665" s="46"/>
      <c r="N2665" s="46"/>
      <c r="AU2665" s="46"/>
      <c r="AV2665" s="46"/>
      <c r="AW2665" s="46"/>
      <c r="AX2665" s="46"/>
      <c r="AY2665" s="46"/>
      <c r="BD2665" s="46"/>
      <c r="BE2665" s="46"/>
    </row>
    <row r="2666" spans="13:57" x14ac:dyDescent="0.25">
      <c r="M2666" s="46"/>
      <c r="N2666" s="46"/>
      <c r="AU2666" s="46"/>
      <c r="AV2666" s="46"/>
      <c r="AW2666" s="46"/>
      <c r="AX2666" s="46"/>
      <c r="AY2666" s="46"/>
      <c r="BD2666" s="46"/>
      <c r="BE2666" s="46"/>
    </row>
    <row r="2667" spans="13:57" x14ac:dyDescent="0.25">
      <c r="M2667" s="46"/>
      <c r="N2667" s="46"/>
      <c r="AU2667" s="46"/>
      <c r="AV2667" s="46"/>
      <c r="AW2667" s="46"/>
      <c r="AX2667" s="46"/>
      <c r="AY2667" s="46"/>
      <c r="BD2667" s="46"/>
      <c r="BE2667" s="46"/>
    </row>
    <row r="2668" spans="13:57" x14ac:dyDescent="0.25">
      <c r="M2668" s="46"/>
      <c r="N2668" s="46"/>
      <c r="AU2668" s="46"/>
      <c r="AV2668" s="46"/>
      <c r="AW2668" s="46"/>
      <c r="AX2668" s="46"/>
      <c r="AY2668" s="46"/>
      <c r="BD2668" s="46"/>
      <c r="BE2668" s="46"/>
    </row>
    <row r="2669" spans="13:57" x14ac:dyDescent="0.25">
      <c r="M2669" s="46"/>
      <c r="N2669" s="46"/>
      <c r="AU2669" s="46"/>
      <c r="AV2669" s="46"/>
      <c r="AW2669" s="46"/>
      <c r="AX2669" s="46"/>
      <c r="AY2669" s="46"/>
      <c r="BD2669" s="46"/>
      <c r="BE2669" s="46"/>
    </row>
    <row r="2670" spans="13:57" x14ac:dyDescent="0.25">
      <c r="M2670" s="46"/>
      <c r="N2670" s="46"/>
      <c r="AU2670" s="46"/>
      <c r="AV2670" s="46"/>
      <c r="AW2670" s="46"/>
      <c r="AX2670" s="46"/>
      <c r="AY2670" s="46"/>
      <c r="BD2670" s="46"/>
      <c r="BE2670" s="46"/>
    </row>
    <row r="2671" spans="13:57" x14ac:dyDescent="0.25">
      <c r="M2671" s="46"/>
      <c r="N2671" s="46"/>
      <c r="AU2671" s="46"/>
      <c r="AV2671" s="46"/>
      <c r="AW2671" s="46"/>
      <c r="AX2671" s="46"/>
      <c r="AY2671" s="46"/>
      <c r="BD2671" s="46"/>
      <c r="BE2671" s="46"/>
    </row>
    <row r="2672" spans="13:57" x14ac:dyDescent="0.25">
      <c r="M2672" s="46"/>
      <c r="N2672" s="46"/>
      <c r="AU2672" s="46"/>
      <c r="AV2672" s="46"/>
      <c r="AW2672" s="46"/>
      <c r="AX2672" s="46"/>
      <c r="AY2672" s="46"/>
      <c r="BD2672" s="46"/>
      <c r="BE2672" s="46"/>
    </row>
    <row r="2673" spans="13:57" x14ac:dyDescent="0.25">
      <c r="M2673" s="46"/>
      <c r="N2673" s="46"/>
      <c r="AU2673" s="46"/>
      <c r="AV2673" s="46"/>
      <c r="AW2673" s="46"/>
      <c r="AX2673" s="46"/>
      <c r="AY2673" s="46"/>
      <c r="BD2673" s="46"/>
      <c r="BE2673" s="46"/>
    </row>
    <row r="2674" spans="13:57" x14ac:dyDescent="0.25">
      <c r="M2674" s="46"/>
      <c r="N2674" s="46"/>
      <c r="AU2674" s="46"/>
      <c r="AV2674" s="46"/>
      <c r="AW2674" s="46"/>
      <c r="AX2674" s="46"/>
      <c r="AY2674" s="46"/>
      <c r="BD2674" s="46"/>
      <c r="BE2674" s="46"/>
    </row>
    <row r="2675" spans="13:57" x14ac:dyDescent="0.25">
      <c r="M2675" s="46"/>
      <c r="N2675" s="46"/>
      <c r="AU2675" s="46"/>
      <c r="AV2675" s="46"/>
      <c r="AW2675" s="46"/>
      <c r="AX2675" s="46"/>
      <c r="AY2675" s="46"/>
      <c r="BD2675" s="46"/>
      <c r="BE2675" s="46"/>
    </row>
    <row r="2676" spans="13:57" x14ac:dyDescent="0.25">
      <c r="M2676" s="46"/>
      <c r="N2676" s="46"/>
      <c r="AU2676" s="46"/>
      <c r="AV2676" s="46"/>
      <c r="AW2676" s="46"/>
      <c r="AX2676" s="46"/>
      <c r="AY2676" s="46"/>
      <c r="BD2676" s="46"/>
      <c r="BE2676" s="46"/>
    </row>
    <row r="2677" spans="13:57" x14ac:dyDescent="0.25">
      <c r="M2677" s="46"/>
      <c r="N2677" s="46"/>
      <c r="BD2677" s="46"/>
      <c r="BE2677" s="46"/>
    </row>
    <row r="2678" spans="13:57" x14ac:dyDescent="0.25">
      <c r="M2678" s="46"/>
      <c r="N2678" s="46"/>
      <c r="BD2678" s="46"/>
      <c r="BE2678" s="46"/>
    </row>
    <row r="2679" spans="13:57" x14ac:dyDescent="0.25">
      <c r="M2679" s="46"/>
      <c r="N2679" s="46"/>
      <c r="BD2679" s="46"/>
      <c r="BE2679" s="46"/>
    </row>
    <row r="2680" spans="13:57" x14ac:dyDescent="0.25">
      <c r="M2680" s="46"/>
      <c r="N2680" s="46"/>
      <c r="BD2680" s="46"/>
      <c r="BE2680" s="46"/>
    </row>
    <row r="2681" spans="13:57" x14ac:dyDescent="0.25">
      <c r="M2681" s="46"/>
      <c r="N2681" s="46"/>
      <c r="BD2681" s="46"/>
      <c r="BE2681" s="46"/>
    </row>
    <row r="2682" spans="13:57" x14ac:dyDescent="0.25">
      <c r="M2682" s="46"/>
      <c r="N2682" s="46"/>
      <c r="BD2682" s="46"/>
      <c r="BE2682" s="46"/>
    </row>
    <row r="2683" spans="13:57" x14ac:dyDescent="0.25">
      <c r="M2683" s="46"/>
      <c r="N2683" s="46"/>
      <c r="BD2683" s="46"/>
      <c r="BE2683" s="46"/>
    </row>
    <row r="2684" spans="13:57" x14ac:dyDescent="0.25">
      <c r="M2684" s="46"/>
      <c r="N2684" s="46"/>
      <c r="BD2684" s="46"/>
      <c r="BE2684" s="46"/>
    </row>
    <row r="2685" spans="13:57" x14ac:dyDescent="0.25">
      <c r="M2685" s="46"/>
      <c r="N2685" s="46"/>
      <c r="BD2685" s="46"/>
      <c r="BE2685" s="46"/>
    </row>
    <row r="2686" spans="13:57" x14ac:dyDescent="0.25">
      <c r="M2686" s="46"/>
      <c r="N2686" s="46"/>
      <c r="BD2686" s="46"/>
      <c r="BE2686" s="46"/>
    </row>
    <row r="2687" spans="13:57" x14ac:dyDescent="0.25">
      <c r="M2687" s="46"/>
      <c r="N2687" s="46"/>
      <c r="BD2687" s="46"/>
      <c r="BE2687" s="46"/>
    </row>
    <row r="2688" spans="13:57" x14ac:dyDescent="0.25">
      <c r="M2688" s="46"/>
      <c r="N2688" s="46"/>
      <c r="BD2688" s="46"/>
      <c r="BE2688" s="46"/>
    </row>
    <row r="2689" spans="13:57" x14ac:dyDescent="0.25">
      <c r="M2689" s="46"/>
      <c r="N2689" s="46"/>
      <c r="BD2689" s="46"/>
      <c r="BE2689" s="46"/>
    </row>
    <row r="2690" spans="13:57" x14ac:dyDescent="0.25">
      <c r="M2690" s="46"/>
      <c r="N2690" s="46"/>
      <c r="BD2690" s="46"/>
      <c r="BE2690" s="46"/>
    </row>
    <row r="2691" spans="13:57" x14ac:dyDescent="0.25">
      <c r="M2691" s="46"/>
      <c r="N2691" s="46"/>
      <c r="BD2691" s="46"/>
      <c r="BE2691" s="46"/>
    </row>
    <row r="2692" spans="13:57" x14ac:dyDescent="0.25">
      <c r="M2692" s="46"/>
      <c r="N2692" s="46"/>
      <c r="BD2692" s="46"/>
      <c r="BE2692" s="46"/>
    </row>
    <row r="2693" spans="13:57" x14ac:dyDescent="0.25">
      <c r="M2693" s="46"/>
      <c r="N2693" s="46"/>
      <c r="BD2693" s="46"/>
      <c r="BE2693" s="46"/>
    </row>
    <row r="2694" spans="13:57" x14ac:dyDescent="0.25">
      <c r="M2694" s="46"/>
      <c r="N2694" s="46"/>
      <c r="BD2694" s="46"/>
      <c r="BE2694" s="46"/>
    </row>
    <row r="2695" spans="13:57" x14ac:dyDescent="0.25">
      <c r="M2695" s="46"/>
      <c r="N2695" s="46"/>
      <c r="BD2695" s="46"/>
      <c r="BE2695" s="46"/>
    </row>
    <row r="2696" spans="13:57" x14ac:dyDescent="0.25">
      <c r="M2696" s="46"/>
      <c r="N2696" s="46"/>
      <c r="BD2696" s="46"/>
      <c r="BE2696" s="46"/>
    </row>
    <row r="2697" spans="13:57" x14ac:dyDescent="0.25">
      <c r="M2697" s="46"/>
      <c r="N2697" s="46"/>
      <c r="BD2697" s="46"/>
      <c r="BE2697" s="46"/>
    </row>
    <row r="2698" spans="13:57" x14ac:dyDescent="0.25">
      <c r="M2698" s="46"/>
      <c r="N2698" s="46"/>
      <c r="BD2698" s="46"/>
      <c r="BE2698" s="46"/>
    </row>
    <row r="2699" spans="13:57" x14ac:dyDescent="0.25">
      <c r="M2699" s="46"/>
      <c r="N2699" s="46"/>
      <c r="BD2699" s="46"/>
      <c r="BE2699" s="46"/>
    </row>
    <row r="2700" spans="13:57" x14ac:dyDescent="0.25">
      <c r="M2700" s="46"/>
      <c r="N2700" s="46"/>
      <c r="BD2700" s="46"/>
      <c r="BE2700" s="46"/>
    </row>
    <row r="2701" spans="13:57" x14ac:dyDescent="0.25">
      <c r="M2701" s="46"/>
      <c r="N2701" s="46"/>
      <c r="BD2701" s="46"/>
      <c r="BE2701" s="46"/>
    </row>
    <row r="2702" spans="13:57" x14ac:dyDescent="0.25">
      <c r="M2702" s="46"/>
      <c r="N2702" s="46"/>
      <c r="BD2702" s="46"/>
      <c r="BE2702" s="46"/>
    </row>
    <row r="2703" spans="13:57" x14ac:dyDescent="0.25">
      <c r="M2703" s="46"/>
      <c r="N2703" s="46"/>
      <c r="BD2703" s="46"/>
      <c r="BE2703" s="46"/>
    </row>
    <row r="2704" spans="13:57" x14ac:dyDescent="0.25">
      <c r="M2704" s="46"/>
      <c r="N2704" s="46"/>
      <c r="BD2704" s="46"/>
      <c r="BE2704" s="46"/>
    </row>
    <row r="2705" spans="13:57" x14ac:dyDescent="0.25">
      <c r="M2705" s="46"/>
      <c r="N2705" s="46"/>
      <c r="BD2705" s="46"/>
      <c r="BE2705" s="46"/>
    </row>
    <row r="2706" spans="13:57" x14ac:dyDescent="0.25">
      <c r="M2706" s="46"/>
      <c r="N2706" s="46"/>
      <c r="BD2706" s="46"/>
      <c r="BE2706" s="46"/>
    </row>
    <row r="2707" spans="13:57" x14ac:dyDescent="0.25">
      <c r="M2707" s="46"/>
      <c r="N2707" s="46"/>
      <c r="BD2707" s="46"/>
      <c r="BE2707" s="46"/>
    </row>
    <row r="2708" spans="13:57" x14ac:dyDescent="0.25">
      <c r="BD2708" s="46"/>
      <c r="BE2708" s="46"/>
    </row>
    <row r="2709" spans="13:57" x14ac:dyDescent="0.25">
      <c r="BD2709" s="46"/>
      <c r="BE2709" s="46"/>
    </row>
  </sheetData>
  <autoFilter ref="A3:BF79"/>
  <mergeCells count="9">
    <mergeCell ref="BG1:BG2"/>
    <mergeCell ref="AU1:AY2"/>
    <mergeCell ref="AZ1:BF2"/>
    <mergeCell ref="A1:F2"/>
    <mergeCell ref="G1:K2"/>
    <mergeCell ref="AN1:AT2"/>
    <mergeCell ref="T1:AM2"/>
    <mergeCell ref="P1:S2"/>
    <mergeCell ref="L1:O2"/>
  </mergeCells>
  <conditionalFormatting sqref="H3 H80:H62849 R5:R62857">
    <cfRule type="cellIs" dxfId="10" priority="40" stopIfTrue="1" operator="between">
      <formula>#REF!</formula>
      <formula>#REF!</formula>
    </cfRule>
    <cfRule type="cellIs" dxfId="9" priority="41" stopIfTrue="1" operator="between">
      <formula>#REF!</formula>
      <formula>#REF!</formula>
    </cfRule>
    <cfRule type="cellIs" dxfId="8" priority="42" stopIfTrue="1" operator="between">
      <formula>#REF!</formula>
      <formula>#REF!</formula>
    </cfRule>
  </conditionalFormatting>
  <conditionalFormatting sqref="H4:H79">
    <cfRule type="cellIs" dxfId="7" priority="31" stopIfTrue="1" operator="between">
      <formula>#REF!</formula>
      <formula>#REF!</formula>
    </cfRule>
    <cfRule type="cellIs" dxfId="6" priority="32" stopIfTrue="1" operator="between">
      <formula>#REF!</formula>
      <formula>#REF!</formula>
    </cfRule>
    <cfRule type="cellIs" dxfId="5" priority="33" stopIfTrue="1" operator="between">
      <formula>#REF!</formula>
      <formula>#REF!</formula>
    </cfRule>
  </conditionalFormatting>
  <conditionalFormatting sqref="BF4:BF79">
    <cfRule type="cellIs" dxfId="4" priority="24" operator="greaterThan">
      <formula>10</formula>
    </cfRule>
  </conditionalFormatting>
  <conditionalFormatting sqref="Y4:AE57">
    <cfRule type="containsText" dxfId="3" priority="1" operator="containsText" text="P">
      <formula>NOT(ISERROR(SEARCH("P",Y4)))</formula>
    </cfRule>
    <cfRule type="containsText" dxfId="2" priority="2" operator="containsText" text="R">
      <formula>NOT(ISERROR(SEARCH("R",Y4)))</formula>
    </cfRule>
    <cfRule type="containsText" dxfId="1" priority="3" operator="containsText" text="C">
      <formula>NOT(ISERROR(SEARCH("C",Y4)))</formula>
    </cfRule>
    <cfRule type="containsText" dxfId="0" priority="4" operator="containsText" text="S">
      <formula>NOT(ISERROR(SEARCH("S",Y4)))</formula>
    </cfRule>
  </conditionalFormatting>
  <pageMargins left="0.75" right="0.75" top="1" bottom="1" header="0.5" footer="0.5"/>
  <pageSetup paperSize="9" scale="75"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XFD2"/>
    </sheetView>
  </sheetViews>
  <sheetFormatPr defaultRowHeight="12.5" x14ac:dyDescent="0.25"/>
  <cols>
    <col min="1" max="1" width="67.7265625" bestFit="1" customWidth="1"/>
  </cols>
  <sheetData>
    <row r="1" spans="1:1" x14ac:dyDescent="0.25">
      <c r="A1" t="s">
        <v>549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workbookViewId="0">
      <selection sqref="A1:XFD1"/>
    </sheetView>
  </sheetViews>
  <sheetFormatPr defaultRowHeight="12.5" x14ac:dyDescent="0.25"/>
  <cols>
    <col min="1" max="1" width="6.26953125" style="48" bestFit="1" customWidth="1"/>
    <col min="2" max="2" width="36.81640625" customWidth="1"/>
    <col min="3" max="3" width="6.7265625" bestFit="1" customWidth="1"/>
    <col min="4" max="4" width="6.7265625" customWidth="1"/>
    <col min="5" max="5" width="10.81640625" bestFit="1" customWidth="1"/>
    <col min="6" max="6" width="5" bestFit="1" customWidth="1"/>
    <col min="7" max="7" width="0" hidden="1" customWidth="1"/>
    <col min="8" max="8" width="6.26953125" style="48" bestFit="1" customWidth="1"/>
    <col min="9" max="9" width="40.7265625" customWidth="1"/>
    <col min="10" max="10" width="5.54296875" bestFit="1" customWidth="1"/>
    <col min="11" max="11" width="5.81640625" hidden="1" customWidth="1"/>
    <col min="12" max="12" width="7.54296875" bestFit="1" customWidth="1"/>
    <col min="13" max="13" width="0" hidden="1" customWidth="1"/>
  </cols>
  <sheetData>
    <row r="1" spans="1:14" x14ac:dyDescent="0.25">
      <c r="A1" s="204"/>
      <c r="B1" s="205"/>
      <c r="C1" s="207"/>
      <c r="D1" s="207"/>
      <c r="E1" s="206"/>
      <c r="F1" s="207" t="s">
        <v>11</v>
      </c>
      <c r="G1" s="208"/>
      <c r="H1" s="209" t="s">
        <v>35</v>
      </c>
      <c r="I1" s="205" t="s">
        <v>93</v>
      </c>
      <c r="J1" s="207">
        <v>3</v>
      </c>
      <c r="K1" s="207"/>
      <c r="L1" s="206" t="s">
        <v>83</v>
      </c>
      <c r="M1" s="210"/>
    </row>
    <row r="2" spans="1:14" ht="25" x14ac:dyDescent="0.25">
      <c r="A2" s="145" t="s">
        <v>35</v>
      </c>
      <c r="B2" s="65" t="s">
        <v>102</v>
      </c>
      <c r="C2" s="67" t="s">
        <v>203</v>
      </c>
      <c r="D2" s="67"/>
      <c r="E2" s="82" t="s">
        <v>83</v>
      </c>
      <c r="F2" s="67" t="s">
        <v>11</v>
      </c>
      <c r="G2" s="155"/>
      <c r="H2" s="157" t="s">
        <v>35</v>
      </c>
      <c r="I2" s="65" t="s">
        <v>93</v>
      </c>
      <c r="J2" s="67">
        <v>3</v>
      </c>
      <c r="K2" s="67"/>
      <c r="L2" s="82" t="s">
        <v>83</v>
      </c>
      <c r="M2" s="73"/>
    </row>
    <row r="3" spans="1:14" ht="25.5" thickBot="1" x14ac:dyDescent="0.3">
      <c r="A3" s="211" t="s">
        <v>85</v>
      </c>
      <c r="B3" s="212" t="s">
        <v>102</v>
      </c>
      <c r="C3" s="214" t="s">
        <v>209</v>
      </c>
      <c r="D3" s="214"/>
      <c r="E3" s="213" t="s">
        <v>83</v>
      </c>
      <c r="F3" s="214" t="s">
        <v>11</v>
      </c>
      <c r="G3" s="215"/>
      <c r="H3" s="216"/>
      <c r="I3" s="212"/>
      <c r="J3" s="214"/>
      <c r="K3" s="214"/>
      <c r="L3" s="213"/>
      <c r="M3" s="217"/>
      <c r="N3" s="146" t="s">
        <v>210</v>
      </c>
    </row>
    <row r="4" spans="1:14" ht="37.5" x14ac:dyDescent="0.25">
      <c r="A4" s="204"/>
      <c r="B4" s="218"/>
      <c r="C4" s="207"/>
      <c r="D4" s="207"/>
      <c r="E4" s="206" t="s">
        <v>191</v>
      </c>
      <c r="F4" s="207" t="s">
        <v>11</v>
      </c>
      <c r="G4" s="208"/>
      <c r="H4" s="209" t="s">
        <v>35</v>
      </c>
      <c r="I4" s="205" t="s">
        <v>120</v>
      </c>
      <c r="J4" s="207">
        <v>3</v>
      </c>
      <c r="K4" s="207"/>
      <c r="L4" s="206" t="s">
        <v>196</v>
      </c>
      <c r="M4" s="219" t="s">
        <v>1</v>
      </c>
    </row>
    <row r="5" spans="1:14" ht="25" x14ac:dyDescent="0.25">
      <c r="A5" s="145" t="s">
        <v>35</v>
      </c>
      <c r="B5" s="65" t="s">
        <v>121</v>
      </c>
      <c r="C5" s="67" t="s">
        <v>200</v>
      </c>
      <c r="D5" s="67"/>
      <c r="E5" s="82" t="s">
        <v>83</v>
      </c>
      <c r="F5" s="67" t="s">
        <v>12</v>
      </c>
      <c r="G5" s="155" t="s">
        <v>1</v>
      </c>
      <c r="H5" s="157" t="s">
        <v>35</v>
      </c>
      <c r="I5" s="65" t="s">
        <v>120</v>
      </c>
      <c r="J5" s="67">
        <v>3</v>
      </c>
      <c r="K5" s="67"/>
      <c r="L5" s="82" t="s">
        <v>83</v>
      </c>
      <c r="M5" s="72" t="s">
        <v>1</v>
      </c>
    </row>
    <row r="6" spans="1:14" ht="25.5" thickBot="1" x14ac:dyDescent="0.3">
      <c r="A6" s="211" t="s">
        <v>35</v>
      </c>
      <c r="B6" s="212" t="s">
        <v>121</v>
      </c>
      <c r="C6" s="214" t="s">
        <v>208</v>
      </c>
      <c r="D6" s="214"/>
      <c r="E6" s="213" t="s">
        <v>83</v>
      </c>
      <c r="F6" s="214" t="s">
        <v>12</v>
      </c>
      <c r="G6" s="215" t="s">
        <v>1</v>
      </c>
      <c r="H6" s="216"/>
      <c r="I6" s="212"/>
      <c r="J6" s="214"/>
      <c r="K6" s="214"/>
      <c r="L6" s="213" t="s">
        <v>195</v>
      </c>
      <c r="M6" s="77"/>
      <c r="N6" s="146" t="s">
        <v>210</v>
      </c>
    </row>
    <row r="7" spans="1:14" ht="25" x14ac:dyDescent="0.25">
      <c r="A7" s="220"/>
      <c r="B7" s="221"/>
      <c r="C7" s="222"/>
      <c r="D7" s="222"/>
      <c r="E7" s="206"/>
      <c r="F7" s="207" t="s">
        <v>11</v>
      </c>
      <c r="G7" s="223"/>
      <c r="H7" s="224" t="s">
        <v>44</v>
      </c>
      <c r="I7" s="221" t="s">
        <v>214</v>
      </c>
      <c r="J7" s="222">
        <v>2.5</v>
      </c>
      <c r="K7" s="222"/>
      <c r="L7" s="206" t="s">
        <v>192</v>
      </c>
      <c r="M7" s="225" t="s">
        <v>1</v>
      </c>
    </row>
    <row r="8" spans="1:14" ht="50" x14ac:dyDescent="0.25">
      <c r="A8" s="147" t="s">
        <v>44</v>
      </c>
      <c r="B8" s="68" t="s">
        <v>395</v>
      </c>
      <c r="C8" s="69" t="s">
        <v>396</v>
      </c>
      <c r="D8" s="69"/>
      <c r="E8" s="82" t="s">
        <v>192</v>
      </c>
      <c r="F8" s="67" t="s">
        <v>11</v>
      </c>
      <c r="G8" s="156" t="s">
        <v>1</v>
      </c>
      <c r="H8" s="158" t="s">
        <v>44</v>
      </c>
      <c r="I8" s="68" t="s">
        <v>215</v>
      </c>
      <c r="J8" s="70" t="s">
        <v>216</v>
      </c>
      <c r="K8" s="69"/>
      <c r="L8" s="82" t="s">
        <v>192</v>
      </c>
      <c r="M8" s="74" t="s">
        <v>1</v>
      </c>
    </row>
    <row r="9" spans="1:14" ht="37.5" x14ac:dyDescent="0.25">
      <c r="A9" s="147" t="s">
        <v>44</v>
      </c>
      <c r="B9" s="68" t="s">
        <v>186</v>
      </c>
      <c r="C9" s="69" t="s">
        <v>247</v>
      </c>
      <c r="D9" s="69"/>
      <c r="E9" s="82" t="s">
        <v>192</v>
      </c>
      <c r="F9" s="67" t="s">
        <v>11</v>
      </c>
      <c r="G9" s="156" t="s">
        <v>1</v>
      </c>
      <c r="H9" s="158" t="s">
        <v>206</v>
      </c>
      <c r="I9" s="68" t="s">
        <v>207</v>
      </c>
      <c r="J9" s="69" t="s">
        <v>248</v>
      </c>
      <c r="K9" s="69"/>
      <c r="L9" s="82" t="s">
        <v>192</v>
      </c>
      <c r="M9" s="74" t="s">
        <v>1</v>
      </c>
    </row>
    <row r="10" spans="1:14" ht="25" x14ac:dyDescent="0.25">
      <c r="A10" s="147" t="s">
        <v>44</v>
      </c>
      <c r="B10" s="68" t="s">
        <v>249</v>
      </c>
      <c r="C10" s="69">
        <v>2</v>
      </c>
      <c r="D10" s="69"/>
      <c r="E10" s="82" t="s">
        <v>191</v>
      </c>
      <c r="F10" s="67" t="s">
        <v>11</v>
      </c>
      <c r="G10" s="156"/>
      <c r="H10" s="159" t="s">
        <v>44</v>
      </c>
      <c r="I10" s="68" t="s">
        <v>250</v>
      </c>
      <c r="J10" s="69" t="s">
        <v>251</v>
      </c>
      <c r="K10" s="69"/>
      <c r="L10" s="82" t="s">
        <v>194</v>
      </c>
      <c r="M10" s="74"/>
    </row>
    <row r="11" spans="1:14" x14ac:dyDescent="0.25">
      <c r="A11" s="147"/>
      <c r="B11" s="68"/>
      <c r="C11" s="143"/>
      <c r="D11" s="69"/>
      <c r="E11" s="82" t="s">
        <v>191</v>
      </c>
      <c r="F11" s="67" t="s">
        <v>11</v>
      </c>
      <c r="G11" s="156"/>
      <c r="H11" s="159" t="s">
        <v>44</v>
      </c>
      <c r="I11" s="68" t="s">
        <v>178</v>
      </c>
      <c r="J11" s="69">
        <v>14</v>
      </c>
      <c r="K11" s="69"/>
      <c r="L11" s="82" t="s">
        <v>194</v>
      </c>
      <c r="M11" s="74"/>
    </row>
    <row r="12" spans="1:14" x14ac:dyDescent="0.25">
      <c r="A12" s="147" t="s">
        <v>44</v>
      </c>
      <c r="B12" s="68" t="s">
        <v>178</v>
      </c>
      <c r="C12" s="69">
        <v>2</v>
      </c>
      <c r="D12" s="69"/>
      <c r="E12" s="82" t="s">
        <v>191</v>
      </c>
      <c r="F12" s="67" t="s">
        <v>11</v>
      </c>
      <c r="G12" s="156"/>
      <c r="H12" s="159" t="s">
        <v>44</v>
      </c>
      <c r="I12" s="68" t="s">
        <v>179</v>
      </c>
      <c r="J12" s="69">
        <v>14</v>
      </c>
      <c r="K12" s="69"/>
      <c r="L12" s="82" t="s">
        <v>194</v>
      </c>
      <c r="M12" s="74"/>
    </row>
    <row r="13" spans="1:14" ht="13" thickBot="1" x14ac:dyDescent="0.3">
      <c r="A13" s="147" t="s">
        <v>44</v>
      </c>
      <c r="B13" s="68" t="s">
        <v>179</v>
      </c>
      <c r="C13" s="69">
        <v>2</v>
      </c>
      <c r="D13" s="69"/>
      <c r="E13" s="82" t="s">
        <v>191</v>
      </c>
      <c r="F13" s="67" t="s">
        <v>11</v>
      </c>
      <c r="G13" s="156"/>
      <c r="H13" s="159"/>
      <c r="I13" s="68"/>
      <c r="J13" s="69"/>
      <c r="K13" s="69"/>
      <c r="L13" s="82" t="s">
        <v>194</v>
      </c>
      <c r="M13" s="226"/>
    </row>
    <row r="14" spans="1:14" ht="38" thickBot="1" x14ac:dyDescent="0.3">
      <c r="A14" s="147" t="s">
        <v>44</v>
      </c>
      <c r="B14" s="68" t="s">
        <v>284</v>
      </c>
      <c r="C14" s="69" t="s">
        <v>87</v>
      </c>
      <c r="D14" s="69"/>
      <c r="E14" s="82" t="s">
        <v>191</v>
      </c>
      <c r="F14" s="67" t="s">
        <v>11</v>
      </c>
      <c r="G14" s="156"/>
      <c r="H14" s="159"/>
      <c r="I14" s="68"/>
      <c r="J14" s="69"/>
      <c r="K14" s="69"/>
      <c r="L14" s="82" t="s">
        <v>194</v>
      </c>
      <c r="M14" s="226"/>
    </row>
    <row r="15" spans="1:14" ht="25.5" thickBot="1" x14ac:dyDescent="0.3">
      <c r="A15" s="147" t="s">
        <v>44</v>
      </c>
      <c r="B15" s="68" t="s">
        <v>285</v>
      </c>
      <c r="C15" s="69">
        <v>9</v>
      </c>
      <c r="D15" s="69"/>
      <c r="E15" s="82" t="s">
        <v>191</v>
      </c>
      <c r="F15" s="67" t="s">
        <v>11</v>
      </c>
      <c r="G15" s="156"/>
      <c r="H15" s="159"/>
      <c r="I15" s="68"/>
      <c r="J15" s="69"/>
      <c r="K15" s="69"/>
      <c r="L15" s="82" t="s">
        <v>194</v>
      </c>
      <c r="M15" s="226"/>
    </row>
    <row r="16" spans="1:14" ht="13" thickBot="1" x14ac:dyDescent="0.3">
      <c r="A16" s="147" t="s">
        <v>44</v>
      </c>
      <c r="B16" s="68" t="s">
        <v>429</v>
      </c>
      <c r="C16" s="69">
        <v>4</v>
      </c>
      <c r="D16" s="69"/>
      <c r="E16" s="82" t="s">
        <v>191</v>
      </c>
      <c r="F16" s="67" t="s">
        <v>11</v>
      </c>
      <c r="G16" s="156"/>
      <c r="H16" s="159"/>
      <c r="I16" s="68"/>
      <c r="J16" s="69"/>
      <c r="K16" s="69"/>
      <c r="L16" s="82" t="s">
        <v>194</v>
      </c>
      <c r="M16" s="226"/>
    </row>
    <row r="17" spans="1:13" ht="13" thickBot="1" x14ac:dyDescent="0.3">
      <c r="A17" s="147" t="s">
        <v>44</v>
      </c>
      <c r="B17" s="68" t="s">
        <v>282</v>
      </c>
      <c r="C17" s="69">
        <v>9</v>
      </c>
      <c r="D17" s="69"/>
      <c r="E17" s="82" t="s">
        <v>191</v>
      </c>
      <c r="F17" s="67" t="s">
        <v>11</v>
      </c>
      <c r="G17" s="156"/>
      <c r="H17" s="159"/>
      <c r="I17" s="68"/>
      <c r="J17" s="69"/>
      <c r="K17" s="69"/>
      <c r="L17" s="82" t="s">
        <v>194</v>
      </c>
      <c r="M17" s="226"/>
    </row>
    <row r="18" spans="1:13" s="6" customFormat="1" ht="112.5" x14ac:dyDescent="0.25">
      <c r="A18" s="227" t="s">
        <v>41</v>
      </c>
      <c r="B18" s="205" t="s">
        <v>119</v>
      </c>
      <c r="C18" s="207" t="s">
        <v>118</v>
      </c>
      <c r="D18" s="207">
        <v>0.25</v>
      </c>
      <c r="E18" s="206" t="s">
        <v>191</v>
      </c>
      <c r="F18" s="207" t="s">
        <v>11</v>
      </c>
      <c r="G18" s="208"/>
      <c r="H18" s="228" t="s">
        <v>41</v>
      </c>
      <c r="I18" s="205" t="s">
        <v>103</v>
      </c>
      <c r="J18" s="207" t="s">
        <v>104</v>
      </c>
      <c r="K18" s="207">
        <v>0.42</v>
      </c>
      <c r="L18" s="206" t="s">
        <v>194</v>
      </c>
      <c r="M18" s="210"/>
    </row>
    <row r="19" spans="1:13" s="6" customFormat="1" ht="25" x14ac:dyDescent="0.25">
      <c r="A19" s="229" t="s">
        <v>41</v>
      </c>
      <c r="B19" s="65" t="s">
        <v>105</v>
      </c>
      <c r="C19" s="67" t="s">
        <v>96</v>
      </c>
      <c r="D19" s="67">
        <v>0.25</v>
      </c>
      <c r="E19" s="82" t="s">
        <v>191</v>
      </c>
      <c r="F19" s="67" t="s">
        <v>11</v>
      </c>
      <c r="G19" s="155"/>
      <c r="H19" s="160" t="s">
        <v>41</v>
      </c>
      <c r="I19" s="80"/>
      <c r="J19" s="67"/>
      <c r="K19" s="67">
        <v>0.42</v>
      </c>
      <c r="L19" s="82" t="s">
        <v>194</v>
      </c>
      <c r="M19" s="73"/>
    </row>
    <row r="20" spans="1:13" s="6" customFormat="1" ht="37.5" x14ac:dyDescent="0.25">
      <c r="A20" s="229" t="s">
        <v>41</v>
      </c>
      <c r="B20" s="65" t="s">
        <v>94</v>
      </c>
      <c r="C20" s="67" t="s">
        <v>107</v>
      </c>
      <c r="D20" s="67">
        <v>0.25</v>
      </c>
      <c r="E20" s="82" t="s">
        <v>191</v>
      </c>
      <c r="F20" s="67" t="s">
        <v>11</v>
      </c>
      <c r="G20" s="155"/>
      <c r="H20" s="160" t="s">
        <v>41</v>
      </c>
      <c r="I20" s="65"/>
      <c r="J20" s="67"/>
      <c r="K20" s="67">
        <v>0.42</v>
      </c>
      <c r="L20" s="82" t="s">
        <v>194</v>
      </c>
      <c r="M20" s="73"/>
    </row>
    <row r="21" spans="1:13" s="6" customFormat="1" ht="25" x14ac:dyDescent="0.25">
      <c r="A21" s="229" t="s">
        <v>41</v>
      </c>
      <c r="B21" s="65" t="s">
        <v>95</v>
      </c>
      <c r="C21" s="67" t="s">
        <v>108</v>
      </c>
      <c r="D21" s="67">
        <v>0.25</v>
      </c>
      <c r="E21" s="82" t="s">
        <v>191</v>
      </c>
      <c r="F21" s="67" t="s">
        <v>11</v>
      </c>
      <c r="G21" s="155"/>
      <c r="H21" s="160" t="s">
        <v>41</v>
      </c>
      <c r="I21" s="65"/>
      <c r="J21" s="67"/>
      <c r="K21" s="67">
        <v>0.42</v>
      </c>
      <c r="L21" s="82" t="s">
        <v>194</v>
      </c>
      <c r="M21" s="73"/>
    </row>
    <row r="22" spans="1:13" s="6" customFormat="1" ht="25" x14ac:dyDescent="0.25">
      <c r="A22" s="229" t="s">
        <v>41</v>
      </c>
      <c r="B22" s="65" t="s">
        <v>95</v>
      </c>
      <c r="C22" s="67" t="s">
        <v>109</v>
      </c>
      <c r="D22" s="67">
        <v>0.25</v>
      </c>
      <c r="E22" s="82" t="s">
        <v>191</v>
      </c>
      <c r="F22" s="67" t="s">
        <v>11</v>
      </c>
      <c r="G22" s="155"/>
      <c r="H22" s="160" t="s">
        <v>41</v>
      </c>
      <c r="I22" s="65" t="s">
        <v>80</v>
      </c>
      <c r="J22" s="67">
        <v>8</v>
      </c>
      <c r="K22" s="67">
        <v>0.42</v>
      </c>
      <c r="L22" s="82" t="s">
        <v>194</v>
      </c>
      <c r="M22" s="73"/>
    </row>
    <row r="23" spans="1:13" s="6" customFormat="1" ht="25" x14ac:dyDescent="0.25">
      <c r="A23" s="229" t="s">
        <v>41</v>
      </c>
      <c r="B23" s="65" t="s">
        <v>99</v>
      </c>
      <c r="C23" s="67" t="s">
        <v>110</v>
      </c>
      <c r="D23" s="67">
        <v>0.25</v>
      </c>
      <c r="E23" s="82" t="s">
        <v>191</v>
      </c>
      <c r="F23" s="67" t="s">
        <v>11</v>
      </c>
      <c r="G23" s="155"/>
      <c r="H23" s="160" t="s">
        <v>41</v>
      </c>
      <c r="I23" s="65"/>
      <c r="J23" s="67"/>
      <c r="K23" s="67">
        <v>0.42</v>
      </c>
      <c r="L23" s="82" t="s">
        <v>194</v>
      </c>
      <c r="M23" s="73"/>
    </row>
    <row r="24" spans="1:13" s="6" customFormat="1" ht="37.5" x14ac:dyDescent="0.25">
      <c r="A24" s="229" t="s">
        <v>41</v>
      </c>
      <c r="B24" s="65" t="s">
        <v>111</v>
      </c>
      <c r="C24" s="67" t="s">
        <v>112</v>
      </c>
      <c r="D24" s="67">
        <v>0.25</v>
      </c>
      <c r="E24" s="82" t="s">
        <v>191</v>
      </c>
      <c r="F24" s="67" t="s">
        <v>11</v>
      </c>
      <c r="G24" s="155"/>
      <c r="H24" s="160" t="s">
        <v>41</v>
      </c>
      <c r="I24" s="65"/>
      <c r="J24" s="67"/>
      <c r="K24" s="67">
        <v>0.42</v>
      </c>
      <c r="L24" s="82" t="s">
        <v>194</v>
      </c>
      <c r="M24" s="73"/>
    </row>
    <row r="25" spans="1:13" s="6" customFormat="1" ht="25" x14ac:dyDescent="0.25">
      <c r="A25" s="229" t="s">
        <v>41</v>
      </c>
      <c r="B25" s="65" t="s">
        <v>101</v>
      </c>
      <c r="C25" s="67" t="s">
        <v>113</v>
      </c>
      <c r="D25" s="67">
        <v>0.25</v>
      </c>
      <c r="E25" s="82" t="s">
        <v>191</v>
      </c>
      <c r="F25" s="67" t="s">
        <v>11</v>
      </c>
      <c r="G25" s="155"/>
      <c r="H25" s="160" t="s">
        <v>41</v>
      </c>
      <c r="I25" s="65" t="s">
        <v>81</v>
      </c>
      <c r="J25" s="67">
        <v>4.2</v>
      </c>
      <c r="K25" s="67">
        <v>0.42</v>
      </c>
      <c r="L25" s="82" t="s">
        <v>194</v>
      </c>
      <c r="M25" s="73"/>
    </row>
    <row r="26" spans="1:13" s="6" customFormat="1" ht="25" x14ac:dyDescent="0.25">
      <c r="A26" s="229" t="s">
        <v>41</v>
      </c>
      <c r="B26" s="65" t="s">
        <v>97</v>
      </c>
      <c r="C26" s="67" t="s">
        <v>114</v>
      </c>
      <c r="D26" s="67">
        <v>0.25</v>
      </c>
      <c r="E26" s="82" t="s">
        <v>191</v>
      </c>
      <c r="F26" s="67" t="s">
        <v>11</v>
      </c>
      <c r="G26" s="155"/>
      <c r="H26" s="160" t="s">
        <v>41</v>
      </c>
      <c r="I26" s="65"/>
      <c r="J26" s="67"/>
      <c r="K26" s="67">
        <v>0.42</v>
      </c>
      <c r="L26" s="82" t="s">
        <v>194</v>
      </c>
      <c r="M26" s="73"/>
    </row>
    <row r="27" spans="1:13" s="6" customFormat="1" ht="25" x14ac:dyDescent="0.25">
      <c r="A27" s="229" t="s">
        <v>41</v>
      </c>
      <c r="B27" s="65" t="s">
        <v>98</v>
      </c>
      <c r="C27" s="67" t="s">
        <v>114</v>
      </c>
      <c r="D27" s="67">
        <v>0.25</v>
      </c>
      <c r="E27" s="82" t="s">
        <v>191</v>
      </c>
      <c r="F27" s="67" t="s">
        <v>11</v>
      </c>
      <c r="G27" s="155"/>
      <c r="H27" s="160" t="s">
        <v>41</v>
      </c>
      <c r="I27" s="65"/>
      <c r="J27" s="67"/>
      <c r="K27" s="67">
        <v>0.42</v>
      </c>
      <c r="L27" s="82" t="s">
        <v>194</v>
      </c>
      <c r="M27" s="73"/>
    </row>
    <row r="28" spans="1:13" s="6" customFormat="1" ht="25" x14ac:dyDescent="0.25">
      <c r="A28" s="229" t="s">
        <v>41</v>
      </c>
      <c r="B28" s="65" t="s">
        <v>100</v>
      </c>
      <c r="C28" s="67" t="s">
        <v>115</v>
      </c>
      <c r="D28" s="67">
        <v>0.25</v>
      </c>
      <c r="E28" s="82" t="s">
        <v>191</v>
      </c>
      <c r="F28" s="67" t="s">
        <v>11</v>
      </c>
      <c r="G28" s="155"/>
      <c r="H28" s="160" t="s">
        <v>41</v>
      </c>
      <c r="I28" s="65"/>
      <c r="J28" s="67"/>
      <c r="K28" s="67">
        <v>0.42</v>
      </c>
      <c r="L28" s="82" t="s">
        <v>194</v>
      </c>
      <c r="M28" s="73"/>
    </row>
    <row r="29" spans="1:13" s="6" customFormat="1" ht="25" x14ac:dyDescent="0.25">
      <c r="A29" s="229" t="s">
        <v>41</v>
      </c>
      <c r="B29" s="65" t="s">
        <v>100</v>
      </c>
      <c r="C29" s="67" t="s">
        <v>113</v>
      </c>
      <c r="D29" s="67">
        <v>0.25</v>
      </c>
      <c r="E29" s="82" t="s">
        <v>191</v>
      </c>
      <c r="F29" s="67" t="s">
        <v>11</v>
      </c>
      <c r="G29" s="155"/>
      <c r="H29" s="160" t="s">
        <v>41</v>
      </c>
      <c r="I29" s="65" t="s">
        <v>79</v>
      </c>
      <c r="J29" s="67">
        <v>3.5</v>
      </c>
      <c r="K29" s="67">
        <v>0.42</v>
      </c>
      <c r="L29" s="82" t="s">
        <v>194</v>
      </c>
      <c r="M29" s="73"/>
    </row>
    <row r="30" spans="1:13" s="6" customFormat="1" ht="63" thickBot="1" x14ac:dyDescent="0.3">
      <c r="A30" s="230" t="s">
        <v>41</v>
      </c>
      <c r="B30" s="212" t="s">
        <v>117</v>
      </c>
      <c r="C30" s="214" t="s">
        <v>116</v>
      </c>
      <c r="D30" s="214">
        <v>0.25</v>
      </c>
      <c r="E30" s="213" t="s">
        <v>191</v>
      </c>
      <c r="F30" s="214" t="s">
        <v>11</v>
      </c>
      <c r="G30" s="215"/>
      <c r="H30" s="231" t="s">
        <v>41</v>
      </c>
      <c r="I30" s="212"/>
      <c r="J30" s="214"/>
      <c r="K30" s="214">
        <v>0.42</v>
      </c>
      <c r="L30" s="213" t="s">
        <v>194</v>
      </c>
      <c r="M30" s="217"/>
    </row>
    <row r="31" spans="1:13" x14ac:dyDescent="0.25">
      <c r="A31" s="232" t="s">
        <v>45</v>
      </c>
      <c r="B31" s="205" t="s">
        <v>78</v>
      </c>
      <c r="C31" s="207">
        <v>6.5</v>
      </c>
      <c r="D31" s="207">
        <v>0</v>
      </c>
      <c r="E31" s="206" t="s">
        <v>190</v>
      </c>
      <c r="F31" s="207" t="s">
        <v>11</v>
      </c>
      <c r="G31" s="208"/>
      <c r="H31" s="209" t="s">
        <v>35</v>
      </c>
      <c r="I31" s="205" t="s">
        <v>201</v>
      </c>
      <c r="J31" s="207">
        <v>4.4000000000000004</v>
      </c>
      <c r="K31" s="207"/>
      <c r="L31" s="206" t="s">
        <v>83</v>
      </c>
      <c r="M31" s="219" t="s">
        <v>1</v>
      </c>
    </row>
    <row r="32" spans="1:13" ht="25" x14ac:dyDescent="0.25">
      <c r="A32" s="148" t="s">
        <v>88</v>
      </c>
      <c r="B32" s="65" t="s">
        <v>123</v>
      </c>
      <c r="C32" s="67" t="s">
        <v>166</v>
      </c>
      <c r="D32" s="67">
        <v>0</v>
      </c>
      <c r="E32" s="82" t="s">
        <v>190</v>
      </c>
      <c r="F32" s="67" t="s">
        <v>11</v>
      </c>
      <c r="G32" s="155" t="s">
        <v>1</v>
      </c>
      <c r="H32" s="157" t="s">
        <v>35</v>
      </c>
      <c r="I32" s="65" t="s">
        <v>202</v>
      </c>
      <c r="J32" s="67">
        <v>4.4000000000000004</v>
      </c>
      <c r="K32" s="67"/>
      <c r="L32" s="82" t="s">
        <v>83</v>
      </c>
      <c r="M32" s="72" t="s">
        <v>1</v>
      </c>
    </row>
    <row r="33" spans="1:13" ht="25" x14ac:dyDescent="0.25">
      <c r="A33" s="148" t="s">
        <v>88</v>
      </c>
      <c r="B33" s="65" t="s">
        <v>123</v>
      </c>
      <c r="C33" s="67">
        <v>5</v>
      </c>
      <c r="D33" s="67">
        <v>0</v>
      </c>
      <c r="E33" s="82" t="s">
        <v>190</v>
      </c>
      <c r="F33" s="67" t="s">
        <v>11</v>
      </c>
      <c r="G33" s="155" t="s">
        <v>1</v>
      </c>
      <c r="H33" s="157" t="s">
        <v>35</v>
      </c>
      <c r="I33" s="65" t="s">
        <v>177</v>
      </c>
      <c r="J33" s="67">
        <v>11.25</v>
      </c>
      <c r="K33" s="67"/>
      <c r="L33" s="82" t="s">
        <v>83</v>
      </c>
      <c r="M33" s="72" t="s">
        <v>1</v>
      </c>
    </row>
    <row r="34" spans="1:13" x14ac:dyDescent="0.25">
      <c r="A34" s="149" t="s">
        <v>45</v>
      </c>
      <c r="B34" s="65" t="s">
        <v>78</v>
      </c>
      <c r="C34" s="67">
        <v>6.5</v>
      </c>
      <c r="D34" s="67">
        <v>0</v>
      </c>
      <c r="E34" s="82" t="s">
        <v>191</v>
      </c>
      <c r="F34" s="67" t="s">
        <v>11</v>
      </c>
      <c r="G34" s="155"/>
      <c r="H34" s="157"/>
      <c r="I34" s="65"/>
      <c r="J34" s="67"/>
      <c r="K34" s="67"/>
      <c r="L34" s="82"/>
      <c r="M34" s="73"/>
    </row>
    <row r="35" spans="1:13" ht="25.5" thickBot="1" x14ac:dyDescent="0.3">
      <c r="A35" s="233" t="s">
        <v>45</v>
      </c>
      <c r="B35" s="212" t="s">
        <v>240</v>
      </c>
      <c r="C35" s="214" t="s">
        <v>205</v>
      </c>
      <c r="D35" s="214">
        <v>5.6</v>
      </c>
      <c r="E35" s="213" t="s">
        <v>191</v>
      </c>
      <c r="F35" s="214" t="s">
        <v>11</v>
      </c>
      <c r="G35" s="215"/>
      <c r="H35" s="157"/>
      <c r="I35" s="212"/>
      <c r="J35" s="234"/>
      <c r="K35" s="214"/>
      <c r="L35" s="213"/>
      <c r="M35" s="217"/>
    </row>
    <row r="36" spans="1:13" ht="25" x14ac:dyDescent="0.25">
      <c r="A36" s="204" t="s">
        <v>36</v>
      </c>
      <c r="B36" s="205" t="s">
        <v>211</v>
      </c>
      <c r="C36" s="235">
        <v>9</v>
      </c>
      <c r="D36" s="207"/>
      <c r="E36" s="206" t="s">
        <v>191</v>
      </c>
      <c r="F36" s="207" t="s">
        <v>11</v>
      </c>
      <c r="G36" s="208"/>
      <c r="H36" s="209"/>
      <c r="I36" s="205"/>
      <c r="J36" s="207"/>
      <c r="K36" s="207"/>
      <c r="L36" s="206"/>
      <c r="M36" s="210"/>
    </row>
    <row r="37" spans="1:13" ht="13" thickBot="1" x14ac:dyDescent="0.3">
      <c r="A37" s="211" t="s">
        <v>36</v>
      </c>
      <c r="B37" s="212" t="s">
        <v>212</v>
      </c>
      <c r="C37" s="236" t="s">
        <v>213</v>
      </c>
      <c r="D37" s="214"/>
      <c r="E37" s="213" t="s">
        <v>191</v>
      </c>
      <c r="F37" s="214" t="s">
        <v>11</v>
      </c>
      <c r="G37" s="215"/>
      <c r="H37" s="216"/>
      <c r="I37" s="212"/>
      <c r="J37" s="214"/>
      <c r="K37" s="214"/>
      <c r="L37" s="213"/>
      <c r="M37" s="2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S80"/>
  <sheetViews>
    <sheetView zoomScale="110" zoomScaleNormal="110" workbookViewId="0">
      <pane ySplit="2" topLeftCell="A3" activePane="bottomLeft" state="frozen"/>
      <selection pane="bottomLeft" activeCell="J18" sqref="J18"/>
    </sheetView>
  </sheetViews>
  <sheetFormatPr defaultColWidth="9.1796875" defaultRowHeight="14.5" x14ac:dyDescent="0.25"/>
  <cols>
    <col min="1" max="1" width="10.1796875" style="195" bestFit="1" customWidth="1"/>
    <col min="2" max="2" width="4.81640625" style="195" bestFit="1" customWidth="1"/>
    <col min="3" max="3" width="10.7265625" style="195" bestFit="1" customWidth="1"/>
    <col min="4" max="4" width="10.7265625" style="195" customWidth="1"/>
    <col min="5" max="5" width="12" style="203" bestFit="1" customWidth="1"/>
    <col min="6" max="6" width="10.7265625" style="195" bestFit="1" customWidth="1"/>
    <col min="7" max="7" width="12" style="203" bestFit="1" customWidth="1"/>
    <col min="8" max="9" width="12" style="195" bestFit="1" customWidth="1"/>
    <col min="10" max="10" width="12" style="203" bestFit="1" customWidth="1"/>
    <col min="11" max="11" width="12" style="195" bestFit="1" customWidth="1"/>
    <col min="12" max="12" width="12" style="203" bestFit="1" customWidth="1"/>
    <col min="13" max="14" width="12" style="195" bestFit="1" customWidth="1"/>
    <col min="15" max="15" width="12" style="203" bestFit="1" customWidth="1"/>
    <col min="16" max="16" width="12" style="195" bestFit="1" customWidth="1"/>
    <col min="17" max="17" width="12" style="203" bestFit="1" customWidth="1"/>
    <col min="18" max="16384" width="9.1796875" style="195"/>
  </cols>
  <sheetData>
    <row r="1" spans="1:17" ht="30.75" customHeight="1" x14ac:dyDescent="0.25">
      <c r="A1" s="333" t="s">
        <v>0</v>
      </c>
      <c r="B1" s="333" t="s">
        <v>2</v>
      </c>
      <c r="C1" s="334" t="s">
        <v>69</v>
      </c>
      <c r="D1" s="334"/>
      <c r="E1" s="334"/>
      <c r="F1" s="334"/>
      <c r="G1" s="334"/>
      <c r="H1" s="334" t="s">
        <v>183</v>
      </c>
      <c r="I1" s="334"/>
      <c r="J1" s="334"/>
      <c r="K1" s="334"/>
      <c r="L1" s="334"/>
      <c r="M1" s="334" t="s">
        <v>426</v>
      </c>
      <c r="N1" s="334"/>
      <c r="O1" s="334"/>
      <c r="P1" s="334"/>
      <c r="Q1" s="334"/>
    </row>
    <row r="2" spans="1:17" ht="26" x14ac:dyDescent="0.25">
      <c r="A2" s="333"/>
      <c r="B2" s="333"/>
      <c r="C2" s="197" t="s">
        <v>232</v>
      </c>
      <c r="D2" s="198" t="s">
        <v>233</v>
      </c>
      <c r="E2" s="196" t="s">
        <v>71</v>
      </c>
      <c r="F2" s="196" t="s">
        <v>234</v>
      </c>
      <c r="G2" s="196" t="s">
        <v>21</v>
      </c>
      <c r="H2" s="197" t="s">
        <v>232</v>
      </c>
      <c r="I2" s="198" t="s">
        <v>233</v>
      </c>
      <c r="J2" s="196" t="s">
        <v>71</v>
      </c>
      <c r="K2" s="196" t="s">
        <v>234</v>
      </c>
      <c r="L2" s="196" t="s">
        <v>21</v>
      </c>
      <c r="M2" s="197" t="s">
        <v>232</v>
      </c>
      <c r="N2" s="198" t="s">
        <v>233</v>
      </c>
      <c r="O2" s="196" t="s">
        <v>71</v>
      </c>
      <c r="P2" s="196" t="s">
        <v>234</v>
      </c>
      <c r="Q2" s="196" t="s">
        <v>21</v>
      </c>
    </row>
    <row r="3" spans="1:17" x14ac:dyDescent="0.25">
      <c r="A3" s="193">
        <v>43393</v>
      </c>
      <c r="B3" s="194">
        <v>293</v>
      </c>
      <c r="C3" s="199">
        <v>0.4444791666666667</v>
      </c>
      <c r="D3" s="199">
        <v>0.88953703703703713</v>
      </c>
      <c r="E3" s="200">
        <v>10.68138888888889</v>
      </c>
      <c r="F3" s="201">
        <v>0.44505787037037042</v>
      </c>
      <c r="G3" s="200">
        <v>9.6813888888888897</v>
      </c>
      <c r="H3" s="199">
        <v>0.28150462962962963</v>
      </c>
      <c r="I3" s="199">
        <v>0.6837847222222222</v>
      </c>
      <c r="J3" s="200">
        <v>9.6547222222222224</v>
      </c>
      <c r="K3" s="202">
        <v>0.40228009259259262</v>
      </c>
      <c r="L3" s="200">
        <v>8.6547222222222224</v>
      </c>
      <c r="M3" s="199">
        <v>0.10049768518518519</v>
      </c>
      <c r="N3" s="199">
        <v>0.35570601851851852</v>
      </c>
      <c r="O3" s="200">
        <v>6.125</v>
      </c>
      <c r="P3" s="202">
        <v>0.25520833333333331</v>
      </c>
      <c r="Q3" s="200">
        <v>5.125</v>
      </c>
    </row>
    <row r="4" spans="1:17" x14ac:dyDescent="0.25">
      <c r="A4" s="193">
        <v>43394</v>
      </c>
      <c r="B4" s="194">
        <v>294</v>
      </c>
      <c r="C4" s="199">
        <v>0.45092592592592595</v>
      </c>
      <c r="D4" s="199">
        <v>0.89409722222222221</v>
      </c>
      <c r="E4" s="200">
        <v>10.636111111111109</v>
      </c>
      <c r="F4" s="201">
        <v>0.4431712962962962</v>
      </c>
      <c r="G4" s="200">
        <v>9.6361111111111093</v>
      </c>
      <c r="H4" s="199">
        <v>0.2907986111111111</v>
      </c>
      <c r="I4" s="199">
        <v>0.6928819444444444</v>
      </c>
      <c r="J4" s="200">
        <v>9.6499999999999986</v>
      </c>
      <c r="K4" s="202">
        <v>0.40208333333333329</v>
      </c>
      <c r="L4" s="200">
        <v>8.6499999999999986</v>
      </c>
      <c r="M4" s="199">
        <v>0.9337847222222222</v>
      </c>
      <c r="N4" s="199">
        <v>0.37815972222222222</v>
      </c>
      <c r="O4" s="200">
        <v>10.664999999999999</v>
      </c>
      <c r="P4" s="202">
        <v>0.44437499999999996</v>
      </c>
      <c r="Q4" s="200">
        <v>9.6649999999999991</v>
      </c>
    </row>
    <row r="5" spans="1:17" x14ac:dyDescent="0.25">
      <c r="A5" s="193">
        <v>43395</v>
      </c>
      <c r="B5" s="194">
        <v>295</v>
      </c>
      <c r="C5" s="199">
        <v>0.45003472222222224</v>
      </c>
      <c r="D5" s="199">
        <v>0.89369212962962974</v>
      </c>
      <c r="E5" s="200">
        <v>10.64777777777778</v>
      </c>
      <c r="F5" s="201">
        <v>0.4436574074074075</v>
      </c>
      <c r="G5" s="200">
        <v>9.6477777777777796</v>
      </c>
      <c r="H5" s="199">
        <v>0.28973379629629631</v>
      </c>
      <c r="I5" s="199">
        <v>0.69326388888888879</v>
      </c>
      <c r="J5" s="200">
        <v>9.68472222222222</v>
      </c>
      <c r="K5" s="202">
        <v>0.40353009259259248</v>
      </c>
      <c r="L5" s="200">
        <v>8.68472222222222</v>
      </c>
      <c r="M5" s="199">
        <v>0.93457175925925917</v>
      </c>
      <c r="N5" s="199">
        <v>0.37921296296296297</v>
      </c>
      <c r="O5" s="200">
        <v>10.671388888888888</v>
      </c>
      <c r="P5" s="202">
        <v>0.44464120370370369</v>
      </c>
      <c r="Q5" s="200">
        <v>9.6713888888888881</v>
      </c>
    </row>
    <row r="6" spans="1:17" x14ac:dyDescent="0.25">
      <c r="A6" s="193">
        <v>43396</v>
      </c>
      <c r="B6" s="194">
        <v>296</v>
      </c>
      <c r="C6" s="199">
        <v>0.44809027777777777</v>
      </c>
      <c r="D6" s="199">
        <v>0.89212962962962961</v>
      </c>
      <c r="E6" s="200">
        <v>10.656944444444445</v>
      </c>
      <c r="F6" s="201">
        <v>0.44403935185185184</v>
      </c>
      <c r="G6" s="200">
        <v>9.656944444444445</v>
      </c>
      <c r="H6" s="199">
        <v>0.28769675925925925</v>
      </c>
      <c r="I6" s="199">
        <v>0.69200231481481478</v>
      </c>
      <c r="J6" s="200">
        <v>9.7033333333333331</v>
      </c>
      <c r="K6" s="202">
        <v>0.40430555555555553</v>
      </c>
      <c r="L6" s="200">
        <v>8.7033333333333331</v>
      </c>
      <c r="M6" s="199">
        <v>0.9330208333333333</v>
      </c>
      <c r="N6" s="199">
        <v>0.37807870370370367</v>
      </c>
      <c r="O6" s="200">
        <v>10.68138888888889</v>
      </c>
      <c r="P6" s="202">
        <v>0.44505787037037042</v>
      </c>
      <c r="Q6" s="200">
        <v>9.6813888888888897</v>
      </c>
    </row>
    <row r="7" spans="1:17" x14ac:dyDescent="0.25">
      <c r="A7" s="193">
        <v>43397</v>
      </c>
      <c r="B7" s="194">
        <v>297</v>
      </c>
      <c r="C7" s="199">
        <v>0.44581018518518517</v>
      </c>
      <c r="D7" s="289">
        <v>0.88796296296296295</v>
      </c>
      <c r="E7" s="200">
        <v>10.611666666666666</v>
      </c>
      <c r="F7" s="201">
        <v>0.44215277777777778</v>
      </c>
      <c r="G7" s="200">
        <v>9.6116666666666664</v>
      </c>
      <c r="H7" s="199">
        <v>0.28534722222222225</v>
      </c>
      <c r="I7" s="199">
        <v>0.69011574074074078</v>
      </c>
      <c r="J7" s="200">
        <v>9.7144444444444442</v>
      </c>
      <c r="K7" s="202">
        <v>0.40476851851851853</v>
      </c>
      <c r="L7" s="200">
        <v>8.7144444444444442</v>
      </c>
      <c r="M7" s="199">
        <v>0.93090277777777775</v>
      </c>
      <c r="N7" s="199">
        <v>0.37624999999999997</v>
      </c>
      <c r="O7" s="200">
        <v>10.688333333333333</v>
      </c>
      <c r="P7" s="202">
        <v>0.44534722222222217</v>
      </c>
      <c r="Q7" s="200">
        <v>9.6883333333333326</v>
      </c>
    </row>
    <row r="8" spans="1:17" x14ac:dyDescent="0.25">
      <c r="A8" s="193">
        <v>43398</v>
      </c>
      <c r="B8" s="194">
        <v>298</v>
      </c>
      <c r="C8" s="199">
        <v>0.44335648148148149</v>
      </c>
      <c r="D8" s="199">
        <v>0.88790509259259265</v>
      </c>
      <c r="E8" s="200">
        <v>10.669166666666667</v>
      </c>
      <c r="F8" s="201">
        <v>0.44454861111111116</v>
      </c>
      <c r="G8" s="200">
        <v>9.6691666666666674</v>
      </c>
      <c r="H8" s="199">
        <v>0.28290509259259261</v>
      </c>
      <c r="I8" s="199">
        <v>0.68793981481481481</v>
      </c>
      <c r="J8" s="200">
        <v>9.7208333333333332</v>
      </c>
      <c r="K8" s="202">
        <v>0.4050347222222222</v>
      </c>
      <c r="L8" s="200">
        <v>8.7208333333333332</v>
      </c>
      <c r="M8" s="199">
        <v>0.92851851851851841</v>
      </c>
      <c r="N8" s="199">
        <v>0.37412037037037038</v>
      </c>
      <c r="O8" s="200">
        <v>10.694444444444445</v>
      </c>
      <c r="P8" s="202">
        <v>0.44560185185185186</v>
      </c>
      <c r="Q8" s="200">
        <v>9.6944444444444446</v>
      </c>
    </row>
    <row r="9" spans="1:17" x14ac:dyDescent="0.25">
      <c r="A9" s="193">
        <v>43399</v>
      </c>
      <c r="B9" s="194">
        <v>299</v>
      </c>
      <c r="C9" s="199">
        <v>0.4408217592592592</v>
      </c>
      <c r="D9" s="289">
        <v>0.88320601851851854</v>
      </c>
      <c r="E9" s="200">
        <v>10.617222222222225</v>
      </c>
      <c r="F9" s="201">
        <v>0.44238425925925934</v>
      </c>
      <c r="G9" s="200">
        <v>9.6172222222222246</v>
      </c>
      <c r="H9" s="199">
        <v>0.28039351851851851</v>
      </c>
      <c r="I9" s="199">
        <v>0.6855902777777777</v>
      </c>
      <c r="J9" s="200">
        <v>9.7247222222222209</v>
      </c>
      <c r="K9" s="202">
        <v>0.40519675925925919</v>
      </c>
      <c r="L9" s="200">
        <v>8.7247222222222209</v>
      </c>
      <c r="M9" s="199">
        <v>0.92604166666666676</v>
      </c>
      <c r="N9" s="199">
        <v>0.37182870370370374</v>
      </c>
      <c r="O9" s="200">
        <v>10.698888888888888</v>
      </c>
      <c r="P9" s="202">
        <v>0.44578703703703698</v>
      </c>
      <c r="Q9" s="200">
        <v>9.698888888888888</v>
      </c>
    </row>
    <row r="10" spans="1:17" x14ac:dyDescent="0.25">
      <c r="A10" s="193">
        <v>43400</v>
      </c>
      <c r="B10" s="194">
        <v>300</v>
      </c>
      <c r="C10" s="199">
        <v>0.4382523148148148</v>
      </c>
      <c r="D10" s="199">
        <v>0.88317129629629632</v>
      </c>
      <c r="E10" s="200">
        <v>10.678055555555556</v>
      </c>
      <c r="F10" s="201">
        <v>0.44491898148148151</v>
      </c>
      <c r="G10" s="200">
        <v>9.6780555555555559</v>
      </c>
      <c r="H10" s="199">
        <v>0.27785879629629628</v>
      </c>
      <c r="I10" s="199">
        <v>0.68315972222222221</v>
      </c>
      <c r="J10" s="200">
        <v>9.7272222222222222</v>
      </c>
      <c r="K10" s="202">
        <v>0.40530092592592593</v>
      </c>
      <c r="L10" s="200">
        <v>8.7272222222222222</v>
      </c>
      <c r="M10" s="199">
        <v>0.92349537037037033</v>
      </c>
      <c r="N10" s="199">
        <v>0.3694560185185185</v>
      </c>
      <c r="O10" s="200">
        <v>10.703055555555556</v>
      </c>
      <c r="P10" s="202">
        <v>0.44596064814814818</v>
      </c>
      <c r="Q10" s="200">
        <v>9.7030555555555562</v>
      </c>
    </row>
    <row r="11" spans="1:17" x14ac:dyDescent="0.25">
      <c r="A11" s="193">
        <v>43401</v>
      </c>
      <c r="B11" s="194">
        <v>301</v>
      </c>
      <c r="C11" s="199">
        <v>0.43565972222222221</v>
      </c>
      <c r="D11" s="199">
        <v>0.88075231481481486</v>
      </c>
      <c r="E11" s="200">
        <v>10.682222222222224</v>
      </c>
      <c r="F11" s="201">
        <v>0.44509259259259265</v>
      </c>
      <c r="G11" s="200">
        <v>9.6822222222222241</v>
      </c>
      <c r="H11" s="199">
        <v>0.27533564814814815</v>
      </c>
      <c r="I11" s="199">
        <v>0.6806712962962963</v>
      </c>
      <c r="J11" s="200">
        <v>9.7280555555555566</v>
      </c>
      <c r="K11" s="202">
        <v>0.40533564814814821</v>
      </c>
      <c r="L11" s="200">
        <v>8.7280555555555566</v>
      </c>
      <c r="M11" s="199">
        <v>0.92091435185185189</v>
      </c>
      <c r="N11" s="199">
        <v>0.36703703703703705</v>
      </c>
      <c r="O11" s="200">
        <v>10.706944444444444</v>
      </c>
      <c r="P11" s="202">
        <v>0.44612268518518516</v>
      </c>
      <c r="Q11" s="200">
        <v>9.7069444444444439</v>
      </c>
    </row>
    <row r="12" spans="1:17" x14ac:dyDescent="0.25">
      <c r="A12" s="193">
        <v>43402</v>
      </c>
      <c r="B12" s="194">
        <v>302</v>
      </c>
      <c r="C12" s="199">
        <v>0.43303240740740739</v>
      </c>
      <c r="D12" s="199">
        <v>0.87834490740740734</v>
      </c>
      <c r="E12" s="200">
        <v>10.687499999999998</v>
      </c>
      <c r="F12" s="201">
        <v>0.44531249999999994</v>
      </c>
      <c r="G12" s="200">
        <v>9.6874999999999982</v>
      </c>
      <c r="H12" s="199">
        <v>0.27281250000000001</v>
      </c>
      <c r="I12" s="199">
        <v>0.67812499999999998</v>
      </c>
      <c r="J12" s="200">
        <v>9.7274999999999991</v>
      </c>
      <c r="K12" s="202">
        <v>0.40531249999999996</v>
      </c>
      <c r="L12" s="200">
        <v>8.7274999999999991</v>
      </c>
      <c r="M12" s="199">
        <v>0.91829861111111111</v>
      </c>
      <c r="N12" s="199">
        <v>0.36459490740740735</v>
      </c>
      <c r="O12" s="200">
        <v>10.71111111111111</v>
      </c>
      <c r="P12" s="202">
        <v>0.44629629629629625</v>
      </c>
      <c r="Q12" s="200">
        <v>9.7111111111111104</v>
      </c>
    </row>
    <row r="13" spans="1:17" x14ac:dyDescent="0.25">
      <c r="A13" s="193">
        <v>43403</v>
      </c>
      <c r="B13" s="194">
        <v>303</v>
      </c>
      <c r="C13" s="199">
        <v>0.43041666666666667</v>
      </c>
      <c r="D13" s="199">
        <v>0.87590277777777781</v>
      </c>
      <c r="E13" s="200">
        <v>10.691666666666666</v>
      </c>
      <c r="F13" s="201">
        <v>0.44548611111111114</v>
      </c>
      <c r="G13" s="200">
        <v>9.6916666666666664</v>
      </c>
      <c r="H13" s="199">
        <v>0.27031250000000001</v>
      </c>
      <c r="I13" s="199">
        <v>0.67555555555555558</v>
      </c>
      <c r="J13" s="200">
        <v>9.725833333333334</v>
      </c>
      <c r="K13" s="202">
        <v>0.40524305555555556</v>
      </c>
      <c r="L13" s="200">
        <v>8.725833333333334</v>
      </c>
      <c r="M13" s="199">
        <v>0.91569444444444448</v>
      </c>
      <c r="N13" s="199">
        <v>0.36215277777777777</v>
      </c>
      <c r="O13" s="200">
        <v>10.715</v>
      </c>
      <c r="P13" s="202">
        <v>0.44645833333333335</v>
      </c>
      <c r="Q13" s="200">
        <v>9.7149999999999999</v>
      </c>
    </row>
    <row r="14" spans="1:17" x14ac:dyDescent="0.25">
      <c r="A14" s="193">
        <v>43404</v>
      </c>
      <c r="B14" s="194">
        <v>304</v>
      </c>
      <c r="C14" s="199">
        <v>0.42777777777777781</v>
      </c>
      <c r="D14" s="199">
        <v>0.87347222222222232</v>
      </c>
      <c r="E14" s="200">
        <v>10.696666666666669</v>
      </c>
      <c r="F14" s="201">
        <v>0.4456944444444445</v>
      </c>
      <c r="G14" s="200">
        <v>9.696666666666669</v>
      </c>
      <c r="H14" s="199">
        <v>0.2678240740740741</v>
      </c>
      <c r="I14" s="199">
        <v>0.67297453703703702</v>
      </c>
      <c r="J14" s="200">
        <v>9.7236111111111097</v>
      </c>
      <c r="K14" s="202">
        <v>0.40515046296296292</v>
      </c>
      <c r="L14" s="200">
        <v>8.7236111111111097</v>
      </c>
      <c r="M14" s="199">
        <v>0.91306712962962966</v>
      </c>
      <c r="N14" s="199">
        <v>0.35971064814814818</v>
      </c>
      <c r="O14" s="200">
        <v>10.719444444444445</v>
      </c>
      <c r="P14" s="202">
        <v>0.44664351851851852</v>
      </c>
      <c r="Q14" s="200">
        <v>9.719444444444445</v>
      </c>
    </row>
    <row r="15" spans="1:17" x14ac:dyDescent="0.25">
      <c r="A15" s="193">
        <v>43405</v>
      </c>
      <c r="B15" s="194">
        <v>305</v>
      </c>
      <c r="C15" s="199">
        <v>0.4251388888888889</v>
      </c>
      <c r="D15" s="199">
        <v>0.87105324074074064</v>
      </c>
      <c r="E15" s="200">
        <v>10.701944444444441</v>
      </c>
      <c r="F15" s="201">
        <v>0.44591435185185174</v>
      </c>
      <c r="G15" s="200">
        <v>9.7019444444444414</v>
      </c>
      <c r="H15" s="199">
        <v>0.26535879629629627</v>
      </c>
      <c r="I15" s="199">
        <v>0.67037037037037039</v>
      </c>
      <c r="J15" s="200">
        <v>9.7202777777777793</v>
      </c>
      <c r="K15" s="202">
        <v>0.40501157407407412</v>
      </c>
      <c r="L15" s="200">
        <v>8.7202777777777793</v>
      </c>
      <c r="M15" s="199">
        <v>0.91045138888888888</v>
      </c>
      <c r="N15" s="199">
        <v>0.35726851851851849</v>
      </c>
      <c r="O15" s="200">
        <v>10.723611111111111</v>
      </c>
      <c r="P15" s="202">
        <v>0.44681712962962966</v>
      </c>
      <c r="Q15" s="200">
        <v>9.7236111111111114</v>
      </c>
    </row>
    <row r="16" spans="1:17" x14ac:dyDescent="0.25">
      <c r="A16" s="193">
        <v>43406</v>
      </c>
      <c r="B16" s="194">
        <v>306</v>
      </c>
      <c r="C16" s="199">
        <v>0.42252314814814818</v>
      </c>
      <c r="D16" s="289">
        <v>0.86616898148148147</v>
      </c>
      <c r="E16" s="200">
        <v>10.647499999999999</v>
      </c>
      <c r="F16" s="201">
        <v>0.44364583333333329</v>
      </c>
      <c r="G16" s="200">
        <v>9.6474999999999991</v>
      </c>
      <c r="H16" s="199">
        <v>0.26290509259259259</v>
      </c>
      <c r="I16" s="199">
        <v>0.66776620370370365</v>
      </c>
      <c r="J16" s="200">
        <v>9.716666666666665</v>
      </c>
      <c r="K16" s="202">
        <v>0.40486111111111106</v>
      </c>
      <c r="L16" s="200">
        <v>8.716666666666665</v>
      </c>
      <c r="M16" s="199">
        <v>0.90782407407407406</v>
      </c>
      <c r="N16" s="199">
        <v>0.35483796296296299</v>
      </c>
      <c r="O16" s="200">
        <v>10.728333333333333</v>
      </c>
      <c r="P16" s="202">
        <v>0.44701388888888888</v>
      </c>
      <c r="Q16" s="200">
        <v>9.7283333333333335</v>
      </c>
    </row>
    <row r="17" spans="1:17" x14ac:dyDescent="0.25">
      <c r="A17" s="193">
        <v>43407</v>
      </c>
      <c r="B17" s="194">
        <v>307</v>
      </c>
      <c r="C17" s="199">
        <v>0.41986111111111107</v>
      </c>
      <c r="D17" s="199">
        <v>0.86622685185185189</v>
      </c>
      <c r="E17" s="200">
        <v>10.712777777777779</v>
      </c>
      <c r="F17" s="201">
        <v>0.44636574074074081</v>
      </c>
      <c r="G17" s="200">
        <v>9.7127777777777791</v>
      </c>
      <c r="H17" s="199">
        <v>0.26048611111111114</v>
      </c>
      <c r="I17" s="199">
        <v>0.66517361111111117</v>
      </c>
      <c r="J17" s="200">
        <v>9.7125000000000004</v>
      </c>
      <c r="K17" s="202">
        <v>0.40468750000000003</v>
      </c>
      <c r="L17" s="200">
        <v>8.7125000000000004</v>
      </c>
      <c r="M17" s="199">
        <v>0.90521990740740732</v>
      </c>
      <c r="N17" s="199">
        <v>0.35240740740740745</v>
      </c>
      <c r="O17" s="200">
        <v>10.7325</v>
      </c>
      <c r="P17" s="202">
        <v>0.44718750000000002</v>
      </c>
      <c r="Q17" s="200">
        <v>9.7324999999999999</v>
      </c>
    </row>
    <row r="18" spans="1:17" x14ac:dyDescent="0.25">
      <c r="A18" s="193">
        <v>43408</v>
      </c>
      <c r="B18" s="194">
        <v>308</v>
      </c>
      <c r="C18" s="199">
        <v>0.41725694444444444</v>
      </c>
      <c r="D18" s="199">
        <v>0.8638541666666667</v>
      </c>
      <c r="E18" s="200">
        <v>10.718333333333334</v>
      </c>
      <c r="F18" s="201">
        <v>0.44659722222222226</v>
      </c>
      <c r="G18" s="200">
        <v>9.7183333333333337</v>
      </c>
      <c r="H18" s="199">
        <v>0.25807870370370373</v>
      </c>
      <c r="I18" s="199">
        <v>0.66253472222222221</v>
      </c>
      <c r="J18" s="200">
        <v>9.7069444444444439</v>
      </c>
      <c r="K18" s="202">
        <v>0.40445601851851848</v>
      </c>
      <c r="L18" s="200">
        <v>8.7069444444444439</v>
      </c>
      <c r="M18" s="199">
        <v>0.90261574074074069</v>
      </c>
      <c r="N18" s="199">
        <v>0.35000000000000003</v>
      </c>
      <c r="O18" s="200">
        <v>10.737222222222222</v>
      </c>
      <c r="P18" s="202">
        <v>0.44738425925925923</v>
      </c>
      <c r="Q18" s="200">
        <v>9.737222222222222</v>
      </c>
    </row>
    <row r="19" spans="1:17" x14ac:dyDescent="0.25">
      <c r="A19" s="193">
        <v>43409</v>
      </c>
      <c r="B19" s="194">
        <v>309</v>
      </c>
      <c r="C19" s="199">
        <v>0.41462962962962963</v>
      </c>
      <c r="D19" s="199">
        <v>0.8614814814814814</v>
      </c>
      <c r="E19" s="200">
        <v>10.724444444444442</v>
      </c>
      <c r="F19" s="201">
        <v>0.44685185185185178</v>
      </c>
      <c r="G19" s="200">
        <v>9.7244444444444422</v>
      </c>
      <c r="H19" s="199">
        <v>0.25568287037037035</v>
      </c>
      <c r="I19" s="199">
        <v>0.65990740740740739</v>
      </c>
      <c r="J19" s="200">
        <v>9.7013888888888893</v>
      </c>
      <c r="K19" s="202">
        <v>0.40422453703703703</v>
      </c>
      <c r="L19" s="200">
        <v>8.7013888888888893</v>
      </c>
      <c r="M19" s="199">
        <v>0.89998842592592598</v>
      </c>
      <c r="N19" s="199">
        <v>0.34759259259259262</v>
      </c>
      <c r="O19" s="200">
        <v>10.7425</v>
      </c>
      <c r="P19" s="202">
        <v>0.44760416666666664</v>
      </c>
      <c r="Q19" s="200">
        <v>9.7424999999999997</v>
      </c>
    </row>
    <row r="20" spans="1:17" x14ac:dyDescent="0.25">
      <c r="A20" s="193">
        <v>43410</v>
      </c>
      <c r="B20" s="194">
        <v>310</v>
      </c>
      <c r="C20" s="199">
        <v>0.4120138888888889</v>
      </c>
      <c r="D20" s="289">
        <v>0.85670138888888892</v>
      </c>
      <c r="E20" s="303">
        <v>10.672499999999999</v>
      </c>
      <c r="F20" s="304">
        <v>0.44468749999999996</v>
      </c>
      <c r="G20" s="303">
        <v>9.6724999999999994</v>
      </c>
      <c r="H20" s="199">
        <v>0.25332175925925926</v>
      </c>
      <c r="I20" s="199">
        <v>0.65728009259259257</v>
      </c>
      <c r="J20" s="200">
        <v>9.6950000000000003</v>
      </c>
      <c r="K20" s="202">
        <v>0.40395833333333336</v>
      </c>
      <c r="L20" s="200">
        <v>8.6950000000000003</v>
      </c>
      <c r="M20" s="199">
        <v>0.89738425925925924</v>
      </c>
      <c r="N20" s="199">
        <v>0.34520833333333334</v>
      </c>
      <c r="O20" s="200">
        <v>10.747777777777777</v>
      </c>
      <c r="P20" s="202">
        <v>0.44782407407407404</v>
      </c>
      <c r="Q20" s="200">
        <v>9.7477777777777774</v>
      </c>
    </row>
    <row r="21" spans="1:17" x14ac:dyDescent="0.25">
      <c r="A21" s="193">
        <v>43411</v>
      </c>
      <c r="B21" s="194">
        <v>311</v>
      </c>
      <c r="C21" s="199">
        <v>0.40939814814814812</v>
      </c>
      <c r="D21" s="199">
        <v>0.85678240740740741</v>
      </c>
      <c r="E21" s="200">
        <v>10.737222222222222</v>
      </c>
      <c r="F21" s="201">
        <v>0.44738425925925923</v>
      </c>
      <c r="G21" s="200">
        <v>9.737222222222222</v>
      </c>
      <c r="H21" s="199">
        <v>0.25097222222222221</v>
      </c>
      <c r="I21" s="199">
        <v>0.65465277777777775</v>
      </c>
      <c r="J21" s="200">
        <v>9.6883333333333326</v>
      </c>
      <c r="K21" s="202">
        <v>0.40368055555555554</v>
      </c>
      <c r="L21" s="200">
        <v>8.6883333333333326</v>
      </c>
      <c r="M21" s="199">
        <v>0.89479166666666676</v>
      </c>
      <c r="N21" s="199">
        <v>0.34284722222222225</v>
      </c>
      <c r="O21" s="200">
        <v>10.753333333333334</v>
      </c>
      <c r="P21" s="202">
        <v>0.4480555555555556</v>
      </c>
      <c r="Q21" s="200">
        <v>9.7533333333333339</v>
      </c>
    </row>
    <row r="22" spans="1:17" x14ac:dyDescent="0.25">
      <c r="A22" s="193">
        <v>43412</v>
      </c>
      <c r="B22" s="194">
        <v>312</v>
      </c>
      <c r="C22" s="199">
        <v>0.4067824074074074</v>
      </c>
      <c r="D22" s="199">
        <v>0.85445601851851849</v>
      </c>
      <c r="E22" s="200">
        <v>10.744166666666667</v>
      </c>
      <c r="F22" s="201">
        <v>0.44767361111111109</v>
      </c>
      <c r="G22" s="200">
        <v>9.7441666666666666</v>
      </c>
      <c r="H22" s="199">
        <v>0.24865740740740741</v>
      </c>
      <c r="I22" s="199">
        <v>0.65203703703703708</v>
      </c>
      <c r="J22" s="200">
        <v>9.6811111111111128</v>
      </c>
      <c r="K22" s="202">
        <v>0.4033796296296297</v>
      </c>
      <c r="L22" s="200">
        <v>8.6811111111111128</v>
      </c>
      <c r="M22" s="199">
        <v>0.8922106481481481</v>
      </c>
      <c r="N22" s="199">
        <v>0.34049768518518514</v>
      </c>
      <c r="O22" s="200">
        <v>10.758888888888889</v>
      </c>
      <c r="P22" s="202">
        <v>0.44828703703703704</v>
      </c>
      <c r="Q22" s="200">
        <v>9.7588888888888885</v>
      </c>
    </row>
    <row r="23" spans="1:17" x14ac:dyDescent="0.25">
      <c r="A23" s="193">
        <v>43413</v>
      </c>
      <c r="B23" s="194">
        <v>313</v>
      </c>
      <c r="C23" s="199">
        <v>0.40416666666666662</v>
      </c>
      <c r="D23" s="199">
        <v>0.85215277777777787</v>
      </c>
      <c r="E23" s="200">
        <v>10.75166666666667</v>
      </c>
      <c r="F23" s="201">
        <v>0.44798611111111125</v>
      </c>
      <c r="G23" s="200">
        <v>9.7516666666666705</v>
      </c>
      <c r="H23" s="199">
        <v>0.24635416666666665</v>
      </c>
      <c r="I23" s="199">
        <v>0.64940972222222226</v>
      </c>
      <c r="J23" s="200">
        <v>9.6733333333333356</v>
      </c>
      <c r="K23" s="202">
        <v>0.40305555555555567</v>
      </c>
      <c r="L23" s="200">
        <v>8.6733333333333356</v>
      </c>
      <c r="M23" s="199">
        <v>0.88961805555555562</v>
      </c>
      <c r="N23" s="199">
        <v>0.33815972222222218</v>
      </c>
      <c r="O23" s="200">
        <v>10.765000000000001</v>
      </c>
      <c r="P23" s="202">
        <v>0.44854166666666667</v>
      </c>
      <c r="Q23" s="200">
        <v>9.7650000000000006</v>
      </c>
    </row>
    <row r="24" spans="1:17" x14ac:dyDescent="0.25">
      <c r="A24" s="193">
        <v>43414</v>
      </c>
      <c r="B24" s="194">
        <v>314</v>
      </c>
      <c r="C24" s="199">
        <v>0.40155092592592595</v>
      </c>
      <c r="D24" s="199">
        <v>0.84986111111111118</v>
      </c>
      <c r="E24" s="200">
        <v>10.759444444444446</v>
      </c>
      <c r="F24" s="201">
        <v>0.44831018518518523</v>
      </c>
      <c r="G24" s="200">
        <v>9.7594444444444459</v>
      </c>
      <c r="H24" s="199">
        <v>0.24408564814814815</v>
      </c>
      <c r="I24" s="199">
        <v>0.64678240740740744</v>
      </c>
      <c r="J24" s="200">
        <v>9.664722222222224</v>
      </c>
      <c r="K24" s="202">
        <v>0.40269675925925935</v>
      </c>
      <c r="L24" s="200">
        <v>8.664722222222224</v>
      </c>
      <c r="M24" s="199">
        <v>0.88703703703703696</v>
      </c>
      <c r="N24" s="199">
        <v>0.33583333333333337</v>
      </c>
      <c r="O24" s="200">
        <v>10.771111111111111</v>
      </c>
      <c r="P24" s="202">
        <v>0.4487962962962963</v>
      </c>
      <c r="Q24" s="200">
        <v>9.7711111111111109</v>
      </c>
    </row>
    <row r="25" spans="1:17" x14ac:dyDescent="0.25">
      <c r="A25" s="193">
        <v>43415</v>
      </c>
      <c r="B25" s="194">
        <v>315</v>
      </c>
      <c r="C25" s="199">
        <v>0.39898148148148144</v>
      </c>
      <c r="D25" s="199">
        <v>0.84760416666666671</v>
      </c>
      <c r="E25" s="200">
        <v>10.766944444444446</v>
      </c>
      <c r="F25" s="201">
        <v>0.44862268518518528</v>
      </c>
      <c r="G25" s="200">
        <v>9.7669444444444462</v>
      </c>
      <c r="H25" s="199">
        <v>0.24182870370370368</v>
      </c>
      <c r="I25" s="199">
        <v>0.64418981481481474</v>
      </c>
      <c r="J25" s="200">
        <v>9.6566666666666663</v>
      </c>
      <c r="K25" s="202">
        <v>0.40236111111111111</v>
      </c>
      <c r="L25" s="200">
        <v>8.6566666666666663</v>
      </c>
      <c r="M25" s="199">
        <v>0.88446759259259267</v>
      </c>
      <c r="N25" s="199">
        <v>0.33354166666666668</v>
      </c>
      <c r="O25" s="200">
        <v>10.777777777777779</v>
      </c>
      <c r="P25" s="202">
        <v>0.44907407407407413</v>
      </c>
      <c r="Q25" s="200">
        <v>9.7777777777777786</v>
      </c>
    </row>
    <row r="26" spans="1:17" x14ac:dyDescent="0.25">
      <c r="A26" s="193">
        <v>43416</v>
      </c>
      <c r="B26" s="194">
        <v>316</v>
      </c>
      <c r="C26" s="199">
        <v>0.3963888888888889</v>
      </c>
      <c r="D26" s="199">
        <v>0.8453587962962964</v>
      </c>
      <c r="E26" s="200">
        <v>10.775277777777777</v>
      </c>
      <c r="F26" s="201">
        <v>0.44896990740740739</v>
      </c>
      <c r="G26" s="200">
        <v>9.7752777777777773</v>
      </c>
      <c r="H26" s="199">
        <v>0.23960648148148148</v>
      </c>
      <c r="I26" s="199">
        <v>0.64156250000000004</v>
      </c>
      <c r="J26" s="200">
        <v>9.6469444444444452</v>
      </c>
      <c r="K26" s="202">
        <v>0.40195601851851853</v>
      </c>
      <c r="L26" s="200">
        <v>8.6469444444444452</v>
      </c>
      <c r="M26" s="199">
        <v>0.88190972222222219</v>
      </c>
      <c r="N26" s="199">
        <v>0.33126157407407408</v>
      </c>
      <c r="O26" s="200">
        <v>10.784444444444444</v>
      </c>
      <c r="P26" s="202">
        <v>0.44935185185185184</v>
      </c>
      <c r="Q26" s="200">
        <v>9.7844444444444445</v>
      </c>
    </row>
    <row r="27" spans="1:17" x14ac:dyDescent="0.25">
      <c r="A27" s="193">
        <v>43417</v>
      </c>
      <c r="B27" s="194">
        <v>317</v>
      </c>
      <c r="C27" s="199">
        <v>0.39380787037037041</v>
      </c>
      <c r="D27" s="199">
        <v>0.84313657407407405</v>
      </c>
      <c r="E27" s="200">
        <v>10.783888888888889</v>
      </c>
      <c r="F27" s="201">
        <v>0.4493287037037037</v>
      </c>
      <c r="G27" s="200">
        <v>9.7838888888888889</v>
      </c>
      <c r="H27" s="199">
        <v>0.2374074074074074</v>
      </c>
      <c r="I27" s="199">
        <v>0.63896990740740744</v>
      </c>
      <c r="J27" s="200">
        <v>9.6374999999999993</v>
      </c>
      <c r="K27" s="202">
        <v>0.40156249999999999</v>
      </c>
      <c r="L27" s="200">
        <v>8.6374999999999993</v>
      </c>
      <c r="M27" s="199">
        <v>0.87935185185185183</v>
      </c>
      <c r="N27" s="199">
        <v>0.32899305555555552</v>
      </c>
      <c r="O27" s="200">
        <v>10.791388888888889</v>
      </c>
      <c r="P27" s="202">
        <v>0.4496412037037037</v>
      </c>
      <c r="Q27" s="200">
        <v>9.7913888888888891</v>
      </c>
    </row>
    <row r="28" spans="1:17" x14ac:dyDescent="0.25">
      <c r="A28" s="193">
        <v>43418</v>
      </c>
      <c r="B28" s="194">
        <v>318</v>
      </c>
      <c r="C28" s="199">
        <v>0.39126157407407408</v>
      </c>
      <c r="D28" s="199">
        <v>0.84094907407407404</v>
      </c>
      <c r="E28" s="200">
        <v>10.7925</v>
      </c>
      <c r="F28" s="201">
        <v>0.44968750000000002</v>
      </c>
      <c r="G28" s="200">
        <v>9.7925000000000004</v>
      </c>
      <c r="H28" s="199">
        <v>0.23523148148148146</v>
      </c>
      <c r="I28" s="199">
        <v>0.63637731481481474</v>
      </c>
      <c r="J28" s="200">
        <v>9.6274999999999995</v>
      </c>
      <c r="K28" s="202">
        <v>0.40114583333333331</v>
      </c>
      <c r="L28" s="200">
        <v>8.6274999999999995</v>
      </c>
      <c r="M28" s="199">
        <v>0.87681712962962965</v>
      </c>
      <c r="N28" s="199">
        <v>0.32675925925925925</v>
      </c>
      <c r="O28" s="200">
        <v>10.798611111111111</v>
      </c>
      <c r="P28" s="202">
        <v>0.44994212962962959</v>
      </c>
      <c r="Q28" s="200">
        <v>9.7986111111111107</v>
      </c>
    </row>
    <row r="29" spans="1:17" x14ac:dyDescent="0.25">
      <c r="A29" s="193">
        <v>43419</v>
      </c>
      <c r="B29" s="194">
        <v>319</v>
      </c>
      <c r="C29" s="199">
        <v>0.38870370370370372</v>
      </c>
      <c r="D29" s="199">
        <v>0.83878472222222211</v>
      </c>
      <c r="E29" s="200">
        <v>10.801944444444445</v>
      </c>
      <c r="F29" s="201">
        <v>0.45008101851851851</v>
      </c>
      <c r="G29" s="200">
        <v>9.8019444444444446</v>
      </c>
      <c r="H29" s="199">
        <v>0.23309027777777777</v>
      </c>
      <c r="I29" s="199">
        <v>0.6337962962962963</v>
      </c>
      <c r="J29" s="200">
        <v>9.6169444444444441</v>
      </c>
      <c r="K29" s="202">
        <v>0.4007060185185185</v>
      </c>
      <c r="L29" s="200">
        <v>8.6169444444444441</v>
      </c>
      <c r="M29" s="199">
        <v>0.87429398148148152</v>
      </c>
      <c r="N29" s="199">
        <v>0.3245601851851852</v>
      </c>
      <c r="O29" s="200">
        <v>10.80638888888889</v>
      </c>
      <c r="P29" s="202">
        <v>0.45026620370370374</v>
      </c>
      <c r="Q29" s="200">
        <v>9.8063888888888897</v>
      </c>
    </row>
    <row r="30" spans="1:17" x14ac:dyDescent="0.25">
      <c r="A30" s="193">
        <v>43420</v>
      </c>
      <c r="B30" s="194">
        <v>320</v>
      </c>
      <c r="C30" s="199">
        <v>0.38616898148148149</v>
      </c>
      <c r="D30" s="199">
        <v>0.83665509259259263</v>
      </c>
      <c r="E30" s="200">
        <v>10.811666666666667</v>
      </c>
      <c r="F30" s="201">
        <v>0.45048611111111114</v>
      </c>
      <c r="G30" s="200">
        <v>9.8116666666666674</v>
      </c>
      <c r="H30" s="199">
        <v>0.23098379629629628</v>
      </c>
      <c r="I30" s="199">
        <v>0.63120370370370371</v>
      </c>
      <c r="J30" s="200">
        <v>9.6052777777777774</v>
      </c>
      <c r="K30" s="202">
        <v>0.40021990740740737</v>
      </c>
      <c r="L30" s="200">
        <v>8.6052777777777774</v>
      </c>
      <c r="M30" s="199">
        <v>0.87178240740740742</v>
      </c>
      <c r="N30" s="199">
        <v>0.32237268518518519</v>
      </c>
      <c r="O30" s="200">
        <v>10.814166666666667</v>
      </c>
      <c r="P30" s="202">
        <v>0.45059027777777777</v>
      </c>
      <c r="Q30" s="200">
        <v>9.8141666666666669</v>
      </c>
    </row>
    <row r="31" spans="1:17" x14ac:dyDescent="0.25">
      <c r="A31" s="193">
        <v>43421</v>
      </c>
      <c r="B31" s="194">
        <v>321</v>
      </c>
      <c r="C31" s="199">
        <v>0.3836458333333333</v>
      </c>
      <c r="D31" s="199">
        <v>0.83456018518518515</v>
      </c>
      <c r="E31" s="200">
        <v>10.821944444444444</v>
      </c>
      <c r="F31" s="201">
        <v>0.45091435185185186</v>
      </c>
      <c r="G31" s="200">
        <v>9.8219444444444441</v>
      </c>
      <c r="H31" s="199">
        <v>0.22890046296296296</v>
      </c>
      <c r="I31" s="199">
        <v>0.62864583333333335</v>
      </c>
      <c r="J31" s="200">
        <v>9.5938888888888894</v>
      </c>
      <c r="K31" s="202">
        <v>0.39974537037037039</v>
      </c>
      <c r="L31" s="200">
        <v>8.5938888888888894</v>
      </c>
      <c r="M31" s="199">
        <v>0.86927083333333333</v>
      </c>
      <c r="N31" s="199">
        <v>0.32023148148148145</v>
      </c>
      <c r="O31" s="200">
        <v>10.823055555555555</v>
      </c>
      <c r="P31" s="202">
        <v>0.45096064814814812</v>
      </c>
      <c r="Q31" s="200">
        <v>9.8230555555555554</v>
      </c>
    </row>
    <row r="32" spans="1:17" x14ac:dyDescent="0.25">
      <c r="A32" s="193">
        <v>43422</v>
      </c>
      <c r="B32" s="194">
        <v>322</v>
      </c>
      <c r="C32" s="199">
        <v>0.38113425925925926</v>
      </c>
      <c r="D32" s="199">
        <v>0.83248842592592587</v>
      </c>
      <c r="E32" s="200">
        <v>10.8325</v>
      </c>
      <c r="F32" s="201">
        <v>0.45135416666666667</v>
      </c>
      <c r="G32" s="200">
        <v>9.8324999999999996</v>
      </c>
      <c r="H32" s="199">
        <v>0.22686342592592593</v>
      </c>
      <c r="I32" s="199">
        <v>0.62608796296296299</v>
      </c>
      <c r="J32" s="200">
        <v>9.5813888888888883</v>
      </c>
      <c r="K32" s="202">
        <v>0.39922453703703703</v>
      </c>
      <c r="L32" s="200">
        <v>8.5813888888888883</v>
      </c>
      <c r="M32" s="199">
        <v>0.86680555555555561</v>
      </c>
      <c r="N32" s="199">
        <v>0.3181134259259259</v>
      </c>
      <c r="O32" s="200">
        <v>10.831388888888888</v>
      </c>
      <c r="P32" s="202">
        <v>0.45130787037037035</v>
      </c>
      <c r="Q32" s="200">
        <v>9.8313888888888883</v>
      </c>
    </row>
    <row r="33" spans="1:17" x14ac:dyDescent="0.25">
      <c r="A33" s="193">
        <v>43423</v>
      </c>
      <c r="B33" s="194">
        <v>323</v>
      </c>
      <c r="C33" s="199">
        <v>0.37865740740740739</v>
      </c>
      <c r="D33" s="199">
        <v>0.83045138888888881</v>
      </c>
      <c r="E33" s="200">
        <v>10.843055555555555</v>
      </c>
      <c r="F33" s="201">
        <v>0.45179398148148148</v>
      </c>
      <c r="G33" s="200">
        <v>9.843055555555555</v>
      </c>
      <c r="H33" s="199">
        <v>0.22487268518518519</v>
      </c>
      <c r="I33" s="199">
        <v>0.62355324074074081</v>
      </c>
      <c r="J33" s="200">
        <v>9.5683333333333334</v>
      </c>
      <c r="K33" s="202">
        <v>0.39868055555555554</v>
      </c>
      <c r="L33" s="200">
        <v>8.5683333333333334</v>
      </c>
      <c r="M33" s="199">
        <v>0.86434027777777767</v>
      </c>
      <c r="N33" s="199">
        <v>0.31601851851851853</v>
      </c>
      <c r="O33" s="200">
        <v>10.840277777777779</v>
      </c>
      <c r="P33" s="202">
        <v>0.45167824074074076</v>
      </c>
      <c r="Q33" s="200">
        <v>9.8402777777777786</v>
      </c>
    </row>
    <row r="34" spans="1:17" x14ac:dyDescent="0.25">
      <c r="A34" s="193">
        <v>43424</v>
      </c>
      <c r="B34" s="194">
        <v>324</v>
      </c>
      <c r="C34" s="199">
        <v>0.37618055555555557</v>
      </c>
      <c r="D34" s="199">
        <v>0.82846064814814813</v>
      </c>
      <c r="E34" s="200">
        <v>10.854722222222222</v>
      </c>
      <c r="F34" s="201">
        <v>0.45228009259259255</v>
      </c>
      <c r="G34" s="200">
        <v>9.8547222222222217</v>
      </c>
      <c r="H34" s="199">
        <v>0.22290509259259259</v>
      </c>
      <c r="I34" s="199">
        <v>0.62103009259259256</v>
      </c>
      <c r="J34" s="200">
        <v>9.5549999999999997</v>
      </c>
      <c r="K34" s="202">
        <v>0.39812500000000001</v>
      </c>
      <c r="L34" s="200">
        <v>8.5549999999999997</v>
      </c>
      <c r="M34" s="199">
        <v>0.86189814814814814</v>
      </c>
      <c r="N34" s="199">
        <v>0.31396990740740743</v>
      </c>
      <c r="O34" s="200">
        <v>10.849722222222223</v>
      </c>
      <c r="P34" s="202">
        <v>0.4520717592592593</v>
      </c>
      <c r="Q34" s="200">
        <v>9.8497222222222227</v>
      </c>
    </row>
    <row r="35" spans="1:17" x14ac:dyDescent="0.25">
      <c r="A35" s="193">
        <v>43425</v>
      </c>
      <c r="B35" s="194">
        <v>325</v>
      </c>
      <c r="C35" s="199">
        <v>0.37372685185185189</v>
      </c>
      <c r="D35" s="199">
        <v>0.82648148148148148</v>
      </c>
      <c r="E35" s="200">
        <v>10.866111111111111</v>
      </c>
      <c r="F35" s="201">
        <v>0.45275462962962965</v>
      </c>
      <c r="G35" s="200">
        <v>9.8661111111111115</v>
      </c>
      <c r="H35" s="199">
        <v>0.22097222222222224</v>
      </c>
      <c r="I35" s="199">
        <v>0.61850694444444443</v>
      </c>
      <c r="J35" s="200">
        <v>9.5408333333333335</v>
      </c>
      <c r="K35" s="202">
        <v>0.39753472222222225</v>
      </c>
      <c r="L35" s="200">
        <v>8.5408333333333335</v>
      </c>
      <c r="M35" s="199">
        <v>0.85946759259259264</v>
      </c>
      <c r="N35" s="199">
        <v>0.31194444444444441</v>
      </c>
      <c r="O35" s="200">
        <v>10.859444444444444</v>
      </c>
      <c r="P35" s="202">
        <v>0.45247685185185182</v>
      </c>
      <c r="Q35" s="200">
        <v>9.8594444444444438</v>
      </c>
    </row>
    <row r="36" spans="1:17" x14ac:dyDescent="0.25">
      <c r="A36" s="193">
        <v>43426</v>
      </c>
      <c r="B36" s="194">
        <v>326</v>
      </c>
      <c r="C36" s="199">
        <v>0.3712847222222222</v>
      </c>
      <c r="D36" s="199">
        <v>0.82454861111111111</v>
      </c>
      <c r="E36" s="200">
        <v>10.878333333333334</v>
      </c>
      <c r="F36" s="201">
        <v>0.45326388888888891</v>
      </c>
      <c r="G36" s="200">
        <v>9.8783333333333339</v>
      </c>
      <c r="H36" s="199">
        <v>0.21908564814814815</v>
      </c>
      <c r="I36" s="199">
        <v>0.61601851851851852</v>
      </c>
      <c r="J36" s="200">
        <v>9.5263888888888886</v>
      </c>
      <c r="K36" s="202">
        <v>0.39693287037037034</v>
      </c>
      <c r="L36" s="200">
        <v>8.5263888888888886</v>
      </c>
      <c r="M36" s="199">
        <v>0.85706018518518512</v>
      </c>
      <c r="N36" s="199">
        <v>0.30994212962962964</v>
      </c>
      <c r="O36" s="200">
        <v>10.869166666666667</v>
      </c>
      <c r="P36" s="202">
        <v>0.45288194444444446</v>
      </c>
      <c r="Q36" s="200">
        <v>9.8691666666666666</v>
      </c>
    </row>
    <row r="37" spans="1:17" x14ac:dyDescent="0.25">
      <c r="A37" s="193">
        <v>43427</v>
      </c>
      <c r="B37" s="194">
        <v>327</v>
      </c>
      <c r="C37" s="199">
        <v>0.36887731481481478</v>
      </c>
      <c r="D37" s="199">
        <v>0.82266203703703711</v>
      </c>
      <c r="E37" s="200">
        <v>10.890833333333333</v>
      </c>
      <c r="F37" s="201">
        <v>0.45378472222222221</v>
      </c>
      <c r="G37" s="200">
        <v>9.8908333333333331</v>
      </c>
      <c r="H37" s="199">
        <v>0.21724537037037037</v>
      </c>
      <c r="I37" s="199">
        <v>0.61353009259259261</v>
      </c>
      <c r="J37" s="200">
        <v>9.5108333333333341</v>
      </c>
      <c r="K37" s="202">
        <v>0.39628472222222227</v>
      </c>
      <c r="L37" s="200">
        <v>8.5108333333333341</v>
      </c>
      <c r="M37" s="199">
        <v>0.85468749999999993</v>
      </c>
      <c r="N37" s="199">
        <v>0.30799768518518517</v>
      </c>
      <c r="O37" s="200">
        <v>10.879444444444445</v>
      </c>
      <c r="P37" s="202">
        <v>0.45331018518518523</v>
      </c>
      <c r="Q37" s="200">
        <v>9.8794444444444451</v>
      </c>
    </row>
    <row r="38" spans="1:17" x14ac:dyDescent="0.25">
      <c r="A38" s="193">
        <v>43428</v>
      </c>
      <c r="B38" s="194">
        <v>328</v>
      </c>
      <c r="C38" s="199">
        <v>0.36648148148148146</v>
      </c>
      <c r="D38" s="199">
        <v>0.82081018518518523</v>
      </c>
      <c r="E38" s="200">
        <v>10.903888888888888</v>
      </c>
      <c r="F38" s="201">
        <v>0.45432870370370365</v>
      </c>
      <c r="G38" s="200">
        <v>9.9038888888888881</v>
      </c>
      <c r="H38" s="199">
        <v>0.21543981481481481</v>
      </c>
      <c r="I38" s="199">
        <v>0.61107638888888893</v>
      </c>
      <c r="J38" s="200">
        <v>9.4952777777777779</v>
      </c>
      <c r="K38" s="202">
        <v>0.3956365740740741</v>
      </c>
      <c r="L38" s="200">
        <v>8.4952777777777779</v>
      </c>
      <c r="M38" s="199">
        <v>0.85231481481481486</v>
      </c>
      <c r="N38" s="199">
        <v>0.30607638888888888</v>
      </c>
      <c r="O38" s="200">
        <v>10.890277777777778</v>
      </c>
      <c r="P38" s="202">
        <v>0.45376157407407408</v>
      </c>
      <c r="Q38" s="200">
        <v>9.8902777777777775</v>
      </c>
    </row>
    <row r="39" spans="1:17" x14ac:dyDescent="0.25">
      <c r="A39" s="193">
        <v>43429</v>
      </c>
      <c r="B39" s="194">
        <v>329</v>
      </c>
      <c r="C39" s="199">
        <v>0.36410879629629633</v>
      </c>
      <c r="D39" s="199">
        <v>0.81900462962962972</v>
      </c>
      <c r="E39" s="200">
        <v>10.9175</v>
      </c>
      <c r="F39" s="201">
        <v>0.45489583333333333</v>
      </c>
      <c r="G39" s="200">
        <v>9.9175000000000004</v>
      </c>
      <c r="H39" s="199">
        <v>0.21368055555555554</v>
      </c>
      <c r="I39" s="199">
        <v>0.60863425925925929</v>
      </c>
      <c r="J39" s="200">
        <v>9.4788888888888891</v>
      </c>
      <c r="K39" s="202">
        <v>0.3949537037037037</v>
      </c>
      <c r="L39" s="200">
        <v>8.4788888888888891</v>
      </c>
      <c r="M39" s="199">
        <v>0.84998842592592594</v>
      </c>
      <c r="N39" s="199">
        <v>0.30420138888888887</v>
      </c>
      <c r="O39" s="200">
        <v>10.901111111111112</v>
      </c>
      <c r="P39" s="202">
        <v>0.45421296296296299</v>
      </c>
      <c r="Q39" s="200">
        <v>9.9011111111111116</v>
      </c>
    </row>
    <row r="40" spans="1:17" x14ac:dyDescent="0.25">
      <c r="A40" s="193">
        <v>43430</v>
      </c>
      <c r="B40" s="194">
        <v>330</v>
      </c>
      <c r="C40" s="199">
        <v>0.36175925925925928</v>
      </c>
      <c r="D40" s="199">
        <v>0.81723379629629633</v>
      </c>
      <c r="E40" s="200">
        <v>10.93138888888889</v>
      </c>
      <c r="F40" s="201">
        <v>0.45547453703703705</v>
      </c>
      <c r="G40" s="200">
        <v>9.9313888888888897</v>
      </c>
      <c r="H40" s="199">
        <v>0.2119675925925926</v>
      </c>
      <c r="I40" s="199">
        <v>0.60621527777777773</v>
      </c>
      <c r="J40" s="200">
        <v>9.4619444444444447</v>
      </c>
      <c r="K40" s="202">
        <v>0.39424768518518521</v>
      </c>
      <c r="L40" s="200">
        <v>8.4619444444444447</v>
      </c>
      <c r="M40" s="199">
        <v>0.84766203703703702</v>
      </c>
      <c r="N40" s="199">
        <v>0.30236111111111114</v>
      </c>
      <c r="O40" s="200">
        <v>10.912777777777778</v>
      </c>
      <c r="P40" s="202">
        <v>0.45469907407407412</v>
      </c>
      <c r="Q40" s="200">
        <v>9.9127777777777784</v>
      </c>
    </row>
    <row r="41" spans="1:17" x14ac:dyDescent="0.25">
      <c r="A41" s="193">
        <v>43431</v>
      </c>
      <c r="B41" s="194">
        <v>331</v>
      </c>
      <c r="C41" s="199">
        <v>0.35943287037037036</v>
      </c>
      <c r="D41" s="199">
        <v>0.81549768518518517</v>
      </c>
      <c r="E41" s="200">
        <v>10.945555555555556</v>
      </c>
      <c r="F41" s="201">
        <v>0.45606481481481481</v>
      </c>
      <c r="G41" s="200">
        <v>9.9455555555555559</v>
      </c>
      <c r="H41" s="199">
        <v>0.21028935185185185</v>
      </c>
      <c r="I41" s="199">
        <v>0.60380787037037031</v>
      </c>
      <c r="J41" s="200">
        <v>9.4444444444444446</v>
      </c>
      <c r="K41" s="202">
        <v>0.39351851851851855</v>
      </c>
      <c r="L41" s="200">
        <v>8.4444444444444446</v>
      </c>
      <c r="M41" s="199">
        <v>0.84538194444444448</v>
      </c>
      <c r="N41" s="199">
        <v>0.30056712962962961</v>
      </c>
      <c r="O41" s="200">
        <v>10.924444444444445</v>
      </c>
      <c r="P41" s="202">
        <v>0.45518518518518519</v>
      </c>
      <c r="Q41" s="200">
        <v>9.9244444444444451</v>
      </c>
    </row>
    <row r="42" spans="1:17" x14ac:dyDescent="0.25">
      <c r="A42" s="193">
        <v>43432</v>
      </c>
      <c r="B42" s="194">
        <v>332</v>
      </c>
      <c r="C42" s="199">
        <v>0.35712962962962963</v>
      </c>
      <c r="D42" s="199">
        <v>0.81380787037037028</v>
      </c>
      <c r="E42" s="200">
        <v>10.960277777777778</v>
      </c>
      <c r="F42" s="201">
        <v>0.45667824074074076</v>
      </c>
      <c r="G42" s="200">
        <v>9.9602777777777778</v>
      </c>
      <c r="H42" s="199">
        <v>0.20865740740740743</v>
      </c>
      <c r="I42" s="199">
        <v>0.60141203703703705</v>
      </c>
      <c r="J42" s="200">
        <v>9.426111111111112</v>
      </c>
      <c r="K42" s="202">
        <v>0.39275462962962965</v>
      </c>
      <c r="L42" s="200">
        <v>8.426111111111112</v>
      </c>
      <c r="M42" s="199">
        <v>0.84310185185185194</v>
      </c>
      <c r="N42" s="199">
        <v>0.29880787037037038</v>
      </c>
      <c r="O42" s="200">
        <v>10.936944444444444</v>
      </c>
      <c r="P42" s="202">
        <v>0.4557060185185185</v>
      </c>
      <c r="Q42" s="200">
        <v>9.9369444444444444</v>
      </c>
    </row>
    <row r="43" spans="1:17" x14ac:dyDescent="0.25">
      <c r="A43" s="193">
        <v>43433</v>
      </c>
      <c r="B43" s="194">
        <v>333</v>
      </c>
      <c r="C43" s="199">
        <v>0.35484953703703703</v>
      </c>
      <c r="D43" s="199">
        <v>0.81215277777777783</v>
      </c>
      <c r="E43" s="200">
        <v>10.975277777777778</v>
      </c>
      <c r="F43" s="201">
        <v>0.45730324074074075</v>
      </c>
      <c r="G43" s="200">
        <v>9.9752777777777784</v>
      </c>
      <c r="H43" s="199">
        <v>0.20707175925925925</v>
      </c>
      <c r="I43" s="199">
        <v>0.5990509259259259</v>
      </c>
      <c r="J43" s="200">
        <v>9.4075000000000006</v>
      </c>
      <c r="K43" s="202">
        <v>0.39197916666666671</v>
      </c>
      <c r="L43" s="200">
        <v>8.4075000000000006</v>
      </c>
      <c r="M43" s="199">
        <v>0.84086805555555555</v>
      </c>
      <c r="N43" s="199">
        <v>0.29708333333333331</v>
      </c>
      <c r="O43" s="200">
        <v>10.949166666666667</v>
      </c>
      <c r="P43" s="202">
        <v>0.45621527777777776</v>
      </c>
      <c r="Q43" s="200">
        <v>9.9491666666666667</v>
      </c>
    </row>
    <row r="44" spans="1:17" x14ac:dyDescent="0.25">
      <c r="A44" s="193">
        <v>43434</v>
      </c>
      <c r="B44" s="194">
        <v>334</v>
      </c>
      <c r="C44" s="199">
        <v>0.35259259259259257</v>
      </c>
      <c r="D44" s="199">
        <v>0.81053240740740751</v>
      </c>
      <c r="E44" s="200">
        <v>10.990555555555556</v>
      </c>
      <c r="F44" s="201">
        <v>0.45793981481481483</v>
      </c>
      <c r="G44" s="200">
        <v>9.9905555555555559</v>
      </c>
      <c r="H44" s="199">
        <v>0.20553240740740741</v>
      </c>
      <c r="I44" s="199">
        <v>0.59668981481481487</v>
      </c>
      <c r="J44" s="200">
        <v>9.387777777777778</v>
      </c>
      <c r="K44" s="202">
        <v>0.3911574074074074</v>
      </c>
      <c r="L44" s="200">
        <v>8.387777777777778</v>
      </c>
      <c r="M44" s="199">
        <v>0.83864583333333342</v>
      </c>
      <c r="N44" s="199">
        <v>0.29538194444444443</v>
      </c>
      <c r="O44" s="200">
        <v>10.961666666666666</v>
      </c>
      <c r="P44" s="202">
        <v>0.45673611111111106</v>
      </c>
      <c r="Q44" s="200">
        <v>9.961666666666666</v>
      </c>
    </row>
    <row r="45" spans="1:17" x14ac:dyDescent="0.25">
      <c r="A45" s="193">
        <v>43435</v>
      </c>
      <c r="B45" s="194">
        <v>335</v>
      </c>
      <c r="C45" s="199">
        <v>0.3503472222222222</v>
      </c>
      <c r="D45" s="199">
        <v>0.80893518518518526</v>
      </c>
      <c r="E45" s="200">
        <v>11.00611111111111</v>
      </c>
      <c r="F45" s="201">
        <v>0.45858796296296295</v>
      </c>
      <c r="G45" s="200">
        <v>10.00611111111111</v>
      </c>
      <c r="H45" s="199">
        <v>0.20402777777777778</v>
      </c>
      <c r="I45" s="199">
        <v>0.59436342592592595</v>
      </c>
      <c r="J45" s="200">
        <v>9.3680555555555554</v>
      </c>
      <c r="K45" s="202">
        <v>0.39033564814814814</v>
      </c>
      <c r="L45" s="200">
        <v>8.3680555555555554</v>
      </c>
      <c r="M45" s="199">
        <v>0.8364583333333333</v>
      </c>
      <c r="N45" s="199">
        <v>0.29372685185185182</v>
      </c>
      <c r="O45" s="200">
        <v>10.974444444444444</v>
      </c>
      <c r="P45" s="202">
        <v>0.45726851851851852</v>
      </c>
      <c r="Q45" s="200">
        <v>9.974444444444444</v>
      </c>
    </row>
    <row r="46" spans="1:17" x14ac:dyDescent="0.25">
      <c r="A46" s="193">
        <v>43436</v>
      </c>
      <c r="B46" s="194">
        <v>336</v>
      </c>
      <c r="C46" s="199">
        <v>0.34813657407407406</v>
      </c>
      <c r="D46" s="199">
        <v>0.80739583333333342</v>
      </c>
      <c r="E46" s="200">
        <v>11.022222222222222</v>
      </c>
      <c r="F46" s="201">
        <v>0.45925925925925926</v>
      </c>
      <c r="G46" s="200">
        <v>10.022222222222222</v>
      </c>
      <c r="H46" s="199">
        <v>0.20255787037037035</v>
      </c>
      <c r="I46" s="199">
        <v>0.59203703703703703</v>
      </c>
      <c r="J46" s="200">
        <v>9.3475000000000001</v>
      </c>
      <c r="K46" s="202">
        <v>0.38947916666666665</v>
      </c>
      <c r="L46" s="200">
        <v>8.3475000000000001</v>
      </c>
      <c r="M46" s="199">
        <v>0.83427083333333341</v>
      </c>
      <c r="N46" s="199">
        <v>0.29210648148148149</v>
      </c>
      <c r="O46" s="200">
        <v>10.988055555555556</v>
      </c>
      <c r="P46" s="202">
        <v>0.4578356481481482</v>
      </c>
      <c r="Q46" s="200">
        <v>9.9880555555555564</v>
      </c>
    </row>
    <row r="47" spans="1:17" x14ac:dyDescent="0.25">
      <c r="A47" s="193">
        <v>43437</v>
      </c>
      <c r="B47" s="194">
        <v>337</v>
      </c>
      <c r="C47" s="199">
        <v>0.34594907407407405</v>
      </c>
      <c r="D47" s="199">
        <v>0.80587962962962967</v>
      </c>
      <c r="E47" s="200">
        <v>11.038333333333334</v>
      </c>
      <c r="F47" s="201">
        <v>0.45993055555555556</v>
      </c>
      <c r="G47" s="200">
        <v>10.038333333333334</v>
      </c>
      <c r="H47" s="199">
        <v>0.20113425925925923</v>
      </c>
      <c r="I47" s="199">
        <v>0.58974537037037034</v>
      </c>
      <c r="J47" s="200">
        <v>9.3266666666666662</v>
      </c>
      <c r="K47" s="202">
        <v>0.38861111111111107</v>
      </c>
      <c r="L47" s="200">
        <v>8.3266666666666662</v>
      </c>
      <c r="M47" s="199">
        <v>0.83212962962962955</v>
      </c>
      <c r="N47" s="199">
        <v>0.29052083333333334</v>
      </c>
      <c r="O47" s="200">
        <v>11.001388888888888</v>
      </c>
      <c r="P47" s="202">
        <v>0.45839120370370368</v>
      </c>
      <c r="Q47" s="200">
        <v>10.001388888888888</v>
      </c>
    </row>
    <row r="48" spans="1:17" x14ac:dyDescent="0.25">
      <c r="A48" s="193">
        <v>43438</v>
      </c>
      <c r="B48" s="194">
        <v>338</v>
      </c>
      <c r="C48" s="199">
        <v>0.34376157407407404</v>
      </c>
      <c r="D48" s="199">
        <v>0.80440972222222218</v>
      </c>
      <c r="E48" s="200">
        <v>11.055555555555555</v>
      </c>
      <c r="F48" s="201">
        <v>0.46064814814814814</v>
      </c>
      <c r="G48" s="200">
        <v>10.055555555555555</v>
      </c>
      <c r="H48" s="199">
        <v>0.19974537037037035</v>
      </c>
      <c r="I48" s="199">
        <v>0.58746527777777779</v>
      </c>
      <c r="J48" s="200">
        <v>9.3052777777777784</v>
      </c>
      <c r="K48" s="202">
        <v>0.38771990740740742</v>
      </c>
      <c r="L48" s="200">
        <v>8.3052777777777784</v>
      </c>
      <c r="M48" s="199">
        <v>0.83000000000000007</v>
      </c>
      <c r="N48" s="199">
        <v>0.28895833333333337</v>
      </c>
      <c r="O48" s="200">
        <v>11.015000000000001</v>
      </c>
      <c r="P48" s="202">
        <v>0.45895833333333336</v>
      </c>
      <c r="Q48" s="200">
        <v>10.015000000000001</v>
      </c>
    </row>
    <row r="49" spans="1:19" x14ac:dyDescent="0.25">
      <c r="A49" s="193">
        <v>43439</v>
      </c>
      <c r="B49" s="194">
        <v>339</v>
      </c>
      <c r="C49" s="199">
        <v>0.34162037037037035</v>
      </c>
      <c r="D49" s="199">
        <v>0.80295138888888884</v>
      </c>
      <c r="E49" s="200">
        <v>11.071944444444444</v>
      </c>
      <c r="F49" s="201">
        <v>0.46133101851851849</v>
      </c>
      <c r="G49" s="200">
        <v>10.071944444444444</v>
      </c>
      <c r="H49" s="199">
        <v>0.19839120370370369</v>
      </c>
      <c r="I49" s="199">
        <v>0.58519675925925929</v>
      </c>
      <c r="J49" s="200">
        <v>9.2833333333333332</v>
      </c>
      <c r="K49" s="202">
        <v>0.38680555555555557</v>
      </c>
      <c r="L49" s="200">
        <v>8.2833333333333332</v>
      </c>
      <c r="M49" s="199">
        <v>0.82789351851851845</v>
      </c>
      <c r="N49" s="199">
        <v>0.28744212962962962</v>
      </c>
      <c r="O49" s="200">
        <v>11.029166666666667</v>
      </c>
      <c r="P49" s="202">
        <v>0.45954861111111112</v>
      </c>
      <c r="Q49" s="200">
        <v>10.029166666666667</v>
      </c>
    </row>
    <row r="50" spans="1:19" x14ac:dyDescent="0.25">
      <c r="A50" s="193">
        <v>43440</v>
      </c>
      <c r="B50" s="194">
        <v>340</v>
      </c>
      <c r="C50" s="199">
        <v>0.33947916666666672</v>
      </c>
      <c r="D50" s="199">
        <v>0.80153935185185177</v>
      </c>
      <c r="E50" s="200">
        <v>11.089444444444444</v>
      </c>
      <c r="F50" s="201">
        <v>0.46206018518518516</v>
      </c>
      <c r="G50" s="200">
        <v>10.089444444444444</v>
      </c>
      <c r="H50" s="199">
        <v>0.19708333333333336</v>
      </c>
      <c r="I50" s="199">
        <v>0.58295138888888887</v>
      </c>
      <c r="J50" s="200">
        <v>9.2608333333333341</v>
      </c>
      <c r="K50" s="202">
        <v>0.38586805555555559</v>
      </c>
      <c r="L50" s="200">
        <v>8.2608333333333341</v>
      </c>
      <c r="M50" s="199">
        <v>0.82579861111111119</v>
      </c>
      <c r="N50" s="199">
        <v>0.28596064814814814</v>
      </c>
      <c r="O50" s="200">
        <v>11.043888888888889</v>
      </c>
      <c r="P50" s="202">
        <v>0.46016203703703701</v>
      </c>
      <c r="Q50" s="200">
        <v>10.043888888888889</v>
      </c>
    </row>
    <row r="51" spans="1:19" x14ac:dyDescent="0.25">
      <c r="A51" s="193">
        <v>43441</v>
      </c>
      <c r="B51" s="194">
        <v>341</v>
      </c>
      <c r="C51" s="199">
        <v>0.33737268518518521</v>
      </c>
      <c r="D51" s="199">
        <v>0.80016203703703714</v>
      </c>
      <c r="E51" s="200">
        <v>11.106944444444444</v>
      </c>
      <c r="F51" s="201">
        <v>0.46278935185185183</v>
      </c>
      <c r="G51" s="200">
        <v>10.106944444444444</v>
      </c>
      <c r="H51" s="199">
        <v>0.1957986111111111</v>
      </c>
      <c r="I51" s="199">
        <v>0.58071759259259259</v>
      </c>
      <c r="J51" s="200">
        <v>9.2380555555555564</v>
      </c>
      <c r="K51" s="202">
        <v>0.38491898148148151</v>
      </c>
      <c r="L51" s="200">
        <v>8.2380555555555564</v>
      </c>
      <c r="M51" s="199">
        <v>0.82374999999999998</v>
      </c>
      <c r="N51" s="199">
        <v>0.28450231481481481</v>
      </c>
      <c r="O51" s="200">
        <v>11.058055555555555</v>
      </c>
      <c r="P51" s="202">
        <v>0.46075231481481477</v>
      </c>
      <c r="Q51" s="200">
        <v>10.058055555555555</v>
      </c>
    </row>
    <row r="52" spans="1:19" x14ac:dyDescent="0.25">
      <c r="A52" s="193">
        <v>43442</v>
      </c>
      <c r="B52" s="194">
        <v>342</v>
      </c>
      <c r="C52" s="199">
        <v>0.33528935185185182</v>
      </c>
      <c r="D52" s="199">
        <v>0.79880787037037038</v>
      </c>
      <c r="E52" s="200">
        <v>11.124444444444444</v>
      </c>
      <c r="F52" s="201">
        <v>0.4635185185185185</v>
      </c>
      <c r="G52" s="200">
        <v>10.124444444444444</v>
      </c>
      <c r="H52" s="199">
        <v>0.19456018518518517</v>
      </c>
      <c r="I52" s="199">
        <v>0.57851851851851854</v>
      </c>
      <c r="J52" s="200">
        <v>9.2149999999999999</v>
      </c>
      <c r="K52" s="202">
        <v>0.38395833333333335</v>
      </c>
      <c r="L52" s="200">
        <v>8.2149999999999999</v>
      </c>
      <c r="M52" s="199">
        <v>0.82171296296296292</v>
      </c>
      <c r="N52" s="199">
        <v>0.2830671296296296</v>
      </c>
      <c r="O52" s="200">
        <v>11.0725</v>
      </c>
      <c r="P52" s="202">
        <v>0.46135416666666668</v>
      </c>
      <c r="Q52" s="200">
        <v>10.0725</v>
      </c>
    </row>
    <row r="53" spans="1:19" x14ac:dyDescent="0.25">
      <c r="A53" s="193">
        <v>43443</v>
      </c>
      <c r="B53" s="194">
        <v>343</v>
      </c>
      <c r="C53" s="199">
        <v>0.33320601851851855</v>
      </c>
      <c r="D53" s="199">
        <v>0.7974768518518518</v>
      </c>
      <c r="E53" s="200">
        <v>11.1425</v>
      </c>
      <c r="F53" s="201">
        <v>0.46427083333333335</v>
      </c>
      <c r="G53" s="200">
        <v>10.1425</v>
      </c>
      <c r="H53" s="199">
        <v>0.1933449074074074</v>
      </c>
      <c r="I53" s="199">
        <v>0.57630787037037035</v>
      </c>
      <c r="J53" s="200">
        <v>9.1911111111111108</v>
      </c>
      <c r="K53" s="202">
        <v>0.38296296296296295</v>
      </c>
      <c r="L53" s="200">
        <v>8.1911111111111108</v>
      </c>
      <c r="M53" s="199">
        <v>0.81968750000000001</v>
      </c>
      <c r="N53" s="199">
        <v>0.28166666666666668</v>
      </c>
      <c r="O53" s="200">
        <v>11.0875</v>
      </c>
      <c r="P53" s="202">
        <v>0.46197916666666666</v>
      </c>
      <c r="Q53" s="200">
        <v>10.0875</v>
      </c>
    </row>
    <row r="54" spans="1:19" x14ac:dyDescent="0.25">
      <c r="A54" s="193">
        <v>43444</v>
      </c>
      <c r="B54" s="194">
        <v>344</v>
      </c>
      <c r="C54" s="199">
        <v>0.33116898148148149</v>
      </c>
      <c r="D54" s="199">
        <v>0.7961921296296296</v>
      </c>
      <c r="E54" s="200">
        <v>11.160555555555556</v>
      </c>
      <c r="F54" s="201">
        <v>0.46502314814814816</v>
      </c>
      <c r="G54" s="200">
        <v>10.160555555555556</v>
      </c>
      <c r="H54" s="199">
        <v>0.19217592592592592</v>
      </c>
      <c r="I54" s="199">
        <v>0.57414351851851853</v>
      </c>
      <c r="J54" s="200">
        <v>9.1672222222222217</v>
      </c>
      <c r="K54" s="202">
        <v>0.38196759259259255</v>
      </c>
      <c r="L54" s="200">
        <v>8.1672222222222217</v>
      </c>
      <c r="M54" s="199">
        <v>0.81768518518518529</v>
      </c>
      <c r="N54" s="199">
        <v>0.28030092592592593</v>
      </c>
      <c r="O54" s="200">
        <v>11.102777777777778</v>
      </c>
      <c r="P54" s="202">
        <v>0.46261574074074074</v>
      </c>
      <c r="Q54" s="200">
        <v>10.102777777777778</v>
      </c>
    </row>
    <row r="55" spans="1:19" x14ac:dyDescent="0.25">
      <c r="A55" s="193">
        <v>43445</v>
      </c>
      <c r="B55" s="194">
        <v>345</v>
      </c>
      <c r="C55" s="199">
        <v>0.3291203703703704</v>
      </c>
      <c r="D55" s="199">
        <v>0.79493055555555558</v>
      </c>
      <c r="E55" s="200">
        <v>11.179444444444444</v>
      </c>
      <c r="F55" s="201">
        <v>0.46581018518518519</v>
      </c>
      <c r="G55" s="200">
        <v>10.179444444444444</v>
      </c>
      <c r="H55" s="199">
        <v>0.1910185185185185</v>
      </c>
      <c r="I55" s="199">
        <v>0.57196759259259256</v>
      </c>
      <c r="J55" s="200">
        <v>9.142777777777777</v>
      </c>
      <c r="K55" s="202">
        <v>0.38094907407407402</v>
      </c>
      <c r="L55" s="200">
        <v>8.142777777777777</v>
      </c>
      <c r="M55" s="199">
        <v>0.81570601851851843</v>
      </c>
      <c r="N55" s="199">
        <v>0.27895833333333336</v>
      </c>
      <c r="O55" s="200">
        <v>11.118055555555555</v>
      </c>
      <c r="P55" s="202">
        <v>0.46325231481481483</v>
      </c>
      <c r="Q55" s="200">
        <v>10.118055555555555</v>
      </c>
    </row>
    <row r="56" spans="1:19" x14ac:dyDescent="0.25">
      <c r="A56" s="193">
        <v>43446</v>
      </c>
      <c r="B56" s="194">
        <v>346</v>
      </c>
      <c r="C56" s="199">
        <v>0.32711805555555556</v>
      </c>
      <c r="D56" s="199">
        <v>0.79369212962962965</v>
      </c>
      <c r="E56" s="200">
        <v>11.197777777777778</v>
      </c>
      <c r="F56" s="201">
        <v>0.46657407407407409</v>
      </c>
      <c r="G56" s="200">
        <v>10.197777777777778</v>
      </c>
      <c r="H56" s="199">
        <v>0.18991898148148148</v>
      </c>
      <c r="I56" s="199">
        <v>0.56981481481481489</v>
      </c>
      <c r="J56" s="200">
        <v>9.1174999999999997</v>
      </c>
      <c r="K56" s="202">
        <v>0.37989583333333332</v>
      </c>
      <c r="L56" s="200">
        <v>8.1174999999999997</v>
      </c>
      <c r="M56" s="199">
        <v>0.81375000000000008</v>
      </c>
      <c r="N56" s="199">
        <v>0.27765046296296297</v>
      </c>
      <c r="O56" s="200">
        <v>11.133611111111112</v>
      </c>
      <c r="P56" s="202">
        <v>0.463900462962963</v>
      </c>
      <c r="Q56" s="200">
        <v>10.133611111111112</v>
      </c>
    </row>
    <row r="57" spans="1:19" x14ac:dyDescent="0.25">
      <c r="A57" s="193">
        <v>43447</v>
      </c>
      <c r="B57" s="194">
        <v>347</v>
      </c>
      <c r="C57" s="199">
        <v>0.32513888888888892</v>
      </c>
      <c r="D57" s="199">
        <v>0.79249999999999998</v>
      </c>
      <c r="E57" s="200">
        <v>11.216666666666667</v>
      </c>
      <c r="F57" s="201">
        <v>0.46736111111111112</v>
      </c>
      <c r="G57" s="200">
        <v>10.216666666666667</v>
      </c>
      <c r="H57" s="199">
        <v>0.1888310185185185</v>
      </c>
      <c r="I57" s="199">
        <v>0.56769675925925933</v>
      </c>
      <c r="J57" s="200">
        <v>9.0927777777777781</v>
      </c>
      <c r="K57" s="202">
        <v>0.37886574074074075</v>
      </c>
      <c r="L57" s="200">
        <v>8.0927777777777781</v>
      </c>
      <c r="M57" s="199">
        <v>0.81182870370370364</v>
      </c>
      <c r="N57" s="199">
        <v>0.27636574074074077</v>
      </c>
      <c r="O57" s="200">
        <v>11.148888888888889</v>
      </c>
      <c r="P57" s="202">
        <v>0.46453703703703703</v>
      </c>
      <c r="Q57" s="200">
        <v>10.148888888888889</v>
      </c>
    </row>
    <row r="58" spans="1:19" x14ac:dyDescent="0.25">
      <c r="A58" s="193">
        <v>43448</v>
      </c>
      <c r="B58" s="194">
        <v>348</v>
      </c>
      <c r="C58" s="199">
        <v>0.32315972222222222</v>
      </c>
      <c r="D58" s="199">
        <v>0.79133101851851861</v>
      </c>
      <c r="E58" s="200">
        <v>11.236111111111111</v>
      </c>
      <c r="F58" s="201">
        <v>0.46817129629629628</v>
      </c>
      <c r="G58" s="200">
        <v>10.236111111111111</v>
      </c>
      <c r="H58" s="199">
        <v>0.18780092592592593</v>
      </c>
      <c r="I58" s="199">
        <v>0.56557870370370367</v>
      </c>
      <c r="J58" s="200">
        <v>9.0666666666666664</v>
      </c>
      <c r="K58" s="202">
        <v>0.37777777777777777</v>
      </c>
      <c r="L58" s="200">
        <v>8.0666666666666664</v>
      </c>
      <c r="M58" s="199">
        <v>0.80990740740740741</v>
      </c>
      <c r="N58" s="199">
        <v>0.27510416666666665</v>
      </c>
      <c r="O58" s="200">
        <v>11.164722222222222</v>
      </c>
      <c r="P58" s="202">
        <v>0.46519675925925924</v>
      </c>
      <c r="Q58" s="200">
        <v>10.164722222222222</v>
      </c>
    </row>
    <row r="59" spans="1:19" x14ac:dyDescent="0.25">
      <c r="A59" s="193">
        <v>43449</v>
      </c>
      <c r="B59" s="194">
        <v>349</v>
      </c>
      <c r="C59" s="199">
        <v>0.32121527777777775</v>
      </c>
      <c r="D59" s="199">
        <v>0.79017361111111117</v>
      </c>
      <c r="E59" s="200">
        <v>11.255000000000001</v>
      </c>
      <c r="F59" s="201">
        <v>0.46895833333333337</v>
      </c>
      <c r="G59" s="200">
        <v>10.255000000000001</v>
      </c>
      <c r="H59" s="199">
        <v>0.1867824074074074</v>
      </c>
      <c r="I59" s="199">
        <v>0.56349537037037034</v>
      </c>
      <c r="J59" s="200">
        <v>9.0411111111111104</v>
      </c>
      <c r="K59" s="202">
        <v>0.37671296296296292</v>
      </c>
      <c r="L59" s="200">
        <v>8.0411111111111104</v>
      </c>
      <c r="M59" s="199">
        <v>0.8080208333333333</v>
      </c>
      <c r="N59" s="199">
        <v>0.27387731481481481</v>
      </c>
      <c r="O59" s="200">
        <v>11.180555555555555</v>
      </c>
      <c r="P59" s="202">
        <v>0.46585648148148145</v>
      </c>
      <c r="Q59" s="200">
        <v>10.180555555555555</v>
      </c>
      <c r="S59" s="203">
        <f>AVERAGE(E3:E59)</f>
        <v>10.866203703703706</v>
      </c>
    </row>
    <row r="60" spans="1:19" x14ac:dyDescent="0.25">
      <c r="A60" s="193">
        <v>43450</v>
      </c>
      <c r="B60" s="194">
        <v>350</v>
      </c>
      <c r="C60" s="199">
        <v>0.31930555555555556</v>
      </c>
      <c r="D60" s="199">
        <v>0.7890625</v>
      </c>
      <c r="E60" s="200">
        <v>11.274166666666666</v>
      </c>
      <c r="F60" s="201">
        <v>0.46975694444444444</v>
      </c>
      <c r="G60" s="200">
        <v>10.274166666666666</v>
      </c>
      <c r="H60" s="199">
        <v>0.18579861111111109</v>
      </c>
      <c r="I60" s="199">
        <v>0.56141203703703701</v>
      </c>
      <c r="J60" s="200">
        <v>9.0147222222222219</v>
      </c>
      <c r="K60" s="202">
        <v>0.37561342592592589</v>
      </c>
      <c r="L60" s="200">
        <v>8.0147222222222219</v>
      </c>
      <c r="M60" s="199">
        <v>0.80615740740740749</v>
      </c>
      <c r="N60" s="199">
        <v>0.2726736111111111</v>
      </c>
      <c r="O60" s="200">
        <v>11.196388888888889</v>
      </c>
      <c r="P60" s="202">
        <v>0.46651620370370367</v>
      </c>
      <c r="Q60" s="200">
        <v>10.196388888888889</v>
      </c>
    </row>
    <row r="61" spans="1:19" x14ac:dyDescent="0.25">
      <c r="A61" s="193">
        <v>43451</v>
      </c>
      <c r="B61" s="194">
        <v>351</v>
      </c>
      <c r="C61" s="199">
        <v>0.31738425925925923</v>
      </c>
      <c r="D61" s="199">
        <v>0.78796296296296298</v>
      </c>
      <c r="E61" s="200">
        <v>11.293888888888889</v>
      </c>
      <c r="F61" s="201">
        <v>0.47057870370370369</v>
      </c>
      <c r="G61" s="200">
        <v>10.293888888888889</v>
      </c>
      <c r="H61" s="199">
        <v>0.18486111111111111</v>
      </c>
      <c r="I61" s="199">
        <v>0.55936342592592592</v>
      </c>
      <c r="J61" s="200">
        <v>8.9880555555555564</v>
      </c>
      <c r="K61" s="202">
        <v>0.37450231481481483</v>
      </c>
      <c r="L61" s="200">
        <v>7.9880555555555564</v>
      </c>
      <c r="M61" s="199">
        <v>0.80429398148148146</v>
      </c>
      <c r="N61" s="199">
        <v>0.27150462962962962</v>
      </c>
      <c r="O61" s="200">
        <v>11.213055555555556</v>
      </c>
      <c r="P61" s="202">
        <v>0.46721064814814817</v>
      </c>
      <c r="Q61" s="200">
        <v>10.213055555555556</v>
      </c>
    </row>
    <row r="62" spans="1:19" x14ac:dyDescent="0.25">
      <c r="A62" s="193">
        <v>43452</v>
      </c>
      <c r="B62" s="194">
        <v>352</v>
      </c>
      <c r="C62" s="199">
        <v>0.31550925925925927</v>
      </c>
      <c r="D62" s="199">
        <v>0.78689814814814818</v>
      </c>
      <c r="E62" s="200">
        <v>11.313333333333333</v>
      </c>
      <c r="F62" s="201">
        <v>0.47138888888888886</v>
      </c>
      <c r="G62" s="200">
        <v>10.313333333333333</v>
      </c>
      <c r="H62" s="199">
        <v>0.18393518518518517</v>
      </c>
      <c r="I62" s="199">
        <v>0.55731481481481482</v>
      </c>
      <c r="J62" s="200">
        <v>8.9611111111111104</v>
      </c>
      <c r="K62" s="202">
        <v>0.37337962962962962</v>
      </c>
      <c r="L62" s="200">
        <v>7.9611111111111104</v>
      </c>
      <c r="M62" s="199">
        <v>0.8024768518518518</v>
      </c>
      <c r="N62" s="199">
        <v>0.27037037037037037</v>
      </c>
      <c r="O62" s="200">
        <v>11.229444444444445</v>
      </c>
      <c r="P62" s="202">
        <v>0.46789351851851851</v>
      </c>
      <c r="Q62" s="200">
        <v>10.229444444444445</v>
      </c>
    </row>
    <row r="63" spans="1:19" x14ac:dyDescent="0.25">
      <c r="A63" s="193">
        <v>43453</v>
      </c>
      <c r="B63" s="194">
        <v>353</v>
      </c>
      <c r="C63" s="199">
        <v>0.31365740740740738</v>
      </c>
      <c r="D63" s="199">
        <v>0.7858680555555555</v>
      </c>
      <c r="E63" s="200">
        <v>11.333055555555555</v>
      </c>
      <c r="F63" s="201">
        <v>0.47221064814814812</v>
      </c>
      <c r="G63" s="200">
        <v>10.333055555555555</v>
      </c>
      <c r="H63" s="199">
        <v>0.18304398148148149</v>
      </c>
      <c r="I63" s="199">
        <v>0.55528935185185191</v>
      </c>
      <c r="J63" s="200">
        <v>8.9338888888888892</v>
      </c>
      <c r="K63" s="202">
        <v>0.37224537037037037</v>
      </c>
      <c r="L63" s="200">
        <v>7.9338888888888892</v>
      </c>
      <c r="M63" s="199">
        <v>0.80068287037037045</v>
      </c>
      <c r="N63" s="199">
        <v>0.26923611111111112</v>
      </c>
      <c r="O63" s="200">
        <v>11.245277777777778</v>
      </c>
      <c r="P63" s="202">
        <v>0.46855324074074073</v>
      </c>
      <c r="Q63" s="200">
        <v>10.245277777777778</v>
      </c>
    </row>
    <row r="64" spans="1:19" x14ac:dyDescent="0.25">
      <c r="A64" s="193">
        <v>43454</v>
      </c>
      <c r="B64" s="194">
        <v>354</v>
      </c>
      <c r="C64" s="199">
        <v>0.31180555555555556</v>
      </c>
      <c r="D64" s="199">
        <v>0.78484953703703697</v>
      </c>
      <c r="E64" s="200">
        <v>11.353055555555555</v>
      </c>
      <c r="F64" s="201">
        <v>0.47304398148148147</v>
      </c>
      <c r="G64" s="200">
        <v>10.353055555555555</v>
      </c>
      <c r="H64" s="199">
        <v>0.18217592592592591</v>
      </c>
      <c r="I64" s="199">
        <v>0.55329861111111112</v>
      </c>
      <c r="J64" s="200">
        <v>8.906944444444445</v>
      </c>
      <c r="K64" s="202">
        <v>0.37112268518518521</v>
      </c>
      <c r="L64" s="200">
        <v>7.906944444444445</v>
      </c>
      <c r="M64" s="199">
        <v>0.79888888888888887</v>
      </c>
      <c r="N64" s="199">
        <v>0.26814814814814814</v>
      </c>
      <c r="O64" s="200">
        <v>11.262222222222222</v>
      </c>
      <c r="P64" s="202">
        <v>0.46925925925925926</v>
      </c>
      <c r="Q64" s="200">
        <v>10.262222222222222</v>
      </c>
    </row>
    <row r="65" spans="1:17" x14ac:dyDescent="0.25">
      <c r="A65" s="193">
        <v>43455</v>
      </c>
      <c r="B65" s="194">
        <v>355</v>
      </c>
      <c r="C65" s="199">
        <v>0.30998842592592596</v>
      </c>
      <c r="D65" s="199">
        <v>0.78386574074074078</v>
      </c>
      <c r="E65" s="200">
        <v>11.373055555555556</v>
      </c>
      <c r="F65" s="201">
        <v>0.47387731481481482</v>
      </c>
      <c r="G65" s="200">
        <v>10.373055555555556</v>
      </c>
      <c r="H65" s="199">
        <v>0.18135416666666668</v>
      </c>
      <c r="I65" s="199">
        <v>0.55130787037037032</v>
      </c>
      <c r="J65" s="200">
        <v>8.8788888888888895</v>
      </c>
      <c r="K65" s="202">
        <v>0.36995370370370373</v>
      </c>
      <c r="L65" s="200">
        <v>7.8788888888888895</v>
      </c>
      <c r="M65" s="199">
        <v>0.79712962962962963</v>
      </c>
      <c r="N65" s="199">
        <v>0.26707175925925924</v>
      </c>
      <c r="O65" s="200">
        <v>11.278611111111111</v>
      </c>
      <c r="P65" s="202">
        <v>0.46994212962962961</v>
      </c>
      <c r="Q65" s="200">
        <v>10.278611111111111</v>
      </c>
    </row>
    <row r="66" spans="1:17" x14ac:dyDescent="0.25">
      <c r="A66" s="193">
        <v>43456</v>
      </c>
      <c r="B66" s="194">
        <v>356</v>
      </c>
      <c r="C66" s="199">
        <v>0.30820601851851853</v>
      </c>
      <c r="D66" s="199">
        <v>0.78291666666666659</v>
      </c>
      <c r="E66" s="200">
        <v>11.393055555555556</v>
      </c>
      <c r="F66" s="201">
        <v>0.47471064814814817</v>
      </c>
      <c r="G66" s="200">
        <v>10.393055555555556</v>
      </c>
      <c r="H66" s="199">
        <v>0.18056712962962962</v>
      </c>
      <c r="I66" s="199">
        <v>0.54935185185185187</v>
      </c>
      <c r="J66" s="200">
        <v>8.850833333333334</v>
      </c>
      <c r="K66" s="202">
        <v>0.36878472222222225</v>
      </c>
      <c r="L66" s="200">
        <v>7.850833333333334</v>
      </c>
      <c r="M66" s="199">
        <v>0.79540509259259251</v>
      </c>
      <c r="N66" s="199">
        <v>0.26604166666666668</v>
      </c>
      <c r="O66" s="200">
        <v>11.295277777777779</v>
      </c>
      <c r="P66" s="202">
        <v>0.47063657407407411</v>
      </c>
      <c r="Q66" s="200">
        <v>10.295277777777779</v>
      </c>
    </row>
    <row r="67" spans="1:17" x14ac:dyDescent="0.25">
      <c r="A67" s="193">
        <v>43457</v>
      </c>
      <c r="B67" s="194">
        <v>357</v>
      </c>
      <c r="C67" s="199">
        <v>0.3064236111111111</v>
      </c>
      <c r="D67" s="199">
        <v>0.78197916666666656</v>
      </c>
      <c r="E67" s="200">
        <v>11.413333333333334</v>
      </c>
      <c r="F67" s="201">
        <v>0.47555555555555556</v>
      </c>
      <c r="G67" s="200">
        <v>10.413333333333334</v>
      </c>
      <c r="H67" s="199">
        <v>0.17979166666666668</v>
      </c>
      <c r="I67" s="199">
        <v>0.5473958333333333</v>
      </c>
      <c r="J67" s="200">
        <v>8.8224999999999998</v>
      </c>
      <c r="K67" s="202">
        <v>0.36760416666666668</v>
      </c>
      <c r="L67" s="200">
        <v>7.8224999999999998</v>
      </c>
      <c r="M67" s="199">
        <v>0.7936805555555555</v>
      </c>
      <c r="N67" s="199">
        <v>0.26503472222222219</v>
      </c>
      <c r="O67" s="200">
        <v>11.3125</v>
      </c>
      <c r="P67" s="202">
        <v>0.47135416666666669</v>
      </c>
      <c r="Q67" s="200">
        <v>10.3125</v>
      </c>
    </row>
    <row r="68" spans="1:17" x14ac:dyDescent="0.25">
      <c r="A68" s="193">
        <v>43458</v>
      </c>
      <c r="B68" s="194">
        <v>358</v>
      </c>
      <c r="C68" s="199">
        <v>0.30467592592592591</v>
      </c>
      <c r="D68" s="199">
        <v>0.78107638888888886</v>
      </c>
      <c r="E68" s="200">
        <v>11.433611111111111</v>
      </c>
      <c r="F68" s="201">
        <v>0.47640046296296296</v>
      </c>
      <c r="G68" s="200">
        <v>10.433611111111111</v>
      </c>
      <c r="H68" s="199">
        <v>0.17905092592592595</v>
      </c>
      <c r="I68" s="199">
        <v>0.54547453703703697</v>
      </c>
      <c r="J68" s="200">
        <v>8.7941666666666674</v>
      </c>
      <c r="K68" s="202">
        <v>0.36642361111111116</v>
      </c>
      <c r="L68" s="200">
        <v>7.7941666666666674</v>
      </c>
      <c r="M68" s="199">
        <v>0.79199074074074083</v>
      </c>
      <c r="N68" s="199">
        <v>0.26402777777777781</v>
      </c>
      <c r="O68" s="200">
        <v>11.328888888888889</v>
      </c>
      <c r="P68" s="202">
        <v>0.47203703703703703</v>
      </c>
      <c r="Q68" s="200">
        <v>10.328888888888889</v>
      </c>
    </row>
    <row r="69" spans="1:17" x14ac:dyDescent="0.25">
      <c r="A69" s="193">
        <v>43459</v>
      </c>
      <c r="B69" s="194">
        <v>359</v>
      </c>
      <c r="C69" s="199">
        <v>0.3029513888888889</v>
      </c>
      <c r="D69" s="199">
        <v>0.78019675925925924</v>
      </c>
      <c r="E69" s="200">
        <v>11.453888888888889</v>
      </c>
      <c r="F69" s="201">
        <v>0.47724537037037035</v>
      </c>
      <c r="G69" s="200">
        <v>10.453888888888889</v>
      </c>
      <c r="H69" s="199">
        <v>0.1783564814814815</v>
      </c>
      <c r="I69" s="199">
        <v>0.54355324074074074</v>
      </c>
      <c r="J69" s="200">
        <v>8.7647222222222219</v>
      </c>
      <c r="K69" s="202">
        <v>0.36519675925925926</v>
      </c>
      <c r="L69" s="200">
        <v>7.7647222222222219</v>
      </c>
      <c r="M69" s="199">
        <v>0.79032407407407401</v>
      </c>
      <c r="N69" s="199">
        <v>0.26307870370370373</v>
      </c>
      <c r="O69" s="200">
        <v>11.346111111111112</v>
      </c>
      <c r="P69" s="202">
        <v>0.47275462962962966</v>
      </c>
      <c r="Q69" s="200">
        <v>10.346111111111112</v>
      </c>
    </row>
    <row r="70" spans="1:17" x14ac:dyDescent="0.25">
      <c r="A70" s="193">
        <v>43460</v>
      </c>
      <c r="B70" s="194">
        <v>360</v>
      </c>
      <c r="C70" s="199">
        <v>0.30122685185185188</v>
      </c>
      <c r="D70" s="199">
        <v>0.77935185185185185</v>
      </c>
      <c r="E70" s="200">
        <v>11.475</v>
      </c>
      <c r="F70" s="201">
        <v>0.47812499999999997</v>
      </c>
      <c r="G70" s="200">
        <v>10.475</v>
      </c>
      <c r="H70" s="199">
        <v>0.17766203703703706</v>
      </c>
      <c r="I70" s="199">
        <v>0.54165509259259259</v>
      </c>
      <c r="J70" s="200">
        <v>8.7358333333333338</v>
      </c>
      <c r="K70" s="202">
        <v>0.36399305555555556</v>
      </c>
      <c r="L70" s="200">
        <v>7.7358333333333338</v>
      </c>
      <c r="M70" s="199">
        <v>0.78866898148148146</v>
      </c>
      <c r="N70" s="199">
        <v>0.26212962962962966</v>
      </c>
      <c r="O70" s="200">
        <v>11.363055555555556</v>
      </c>
      <c r="P70" s="202">
        <v>0.4734606481481482</v>
      </c>
      <c r="Q70" s="200">
        <v>10.363055555555556</v>
      </c>
    </row>
    <row r="71" spans="1:17" x14ac:dyDescent="0.25">
      <c r="A71" s="193">
        <v>43461</v>
      </c>
      <c r="B71" s="194">
        <v>361</v>
      </c>
      <c r="C71" s="199">
        <v>0.29954861111111114</v>
      </c>
      <c r="D71" s="199">
        <v>0.77850694444444446</v>
      </c>
      <c r="E71" s="200">
        <v>11.494999999999999</v>
      </c>
      <c r="F71" s="201">
        <v>0.47895833333333332</v>
      </c>
      <c r="G71" s="200">
        <v>10.494999999999999</v>
      </c>
      <c r="H71" s="199">
        <v>0.17701388888888889</v>
      </c>
      <c r="I71" s="199">
        <v>0.53979166666666667</v>
      </c>
      <c r="J71" s="200">
        <v>8.706666666666667</v>
      </c>
      <c r="K71" s="202">
        <v>0.36277777777777781</v>
      </c>
      <c r="L71" s="200">
        <v>7.706666666666667</v>
      </c>
      <c r="M71" s="199">
        <v>0.78704861111111113</v>
      </c>
      <c r="N71" s="199">
        <v>0.26121527777777781</v>
      </c>
      <c r="O71" s="200">
        <v>11.38</v>
      </c>
      <c r="P71" s="202">
        <v>0.47416666666666668</v>
      </c>
      <c r="Q71" s="200">
        <v>10.38</v>
      </c>
    </row>
    <row r="72" spans="1:17" x14ac:dyDescent="0.25">
      <c r="A72" s="193">
        <v>43462</v>
      </c>
      <c r="B72" s="194">
        <v>362</v>
      </c>
      <c r="C72" s="199">
        <v>0.29788194444444444</v>
      </c>
      <c r="D72" s="199">
        <v>0.77770833333333333</v>
      </c>
      <c r="E72" s="200">
        <v>11.515833333333333</v>
      </c>
      <c r="F72" s="201">
        <v>0.4798263888888889</v>
      </c>
      <c r="G72" s="200">
        <v>10.515833333333333</v>
      </c>
      <c r="H72" s="199">
        <v>0.1763888888888889</v>
      </c>
      <c r="I72" s="199">
        <v>0.53792824074074075</v>
      </c>
      <c r="J72" s="200">
        <v>8.6769444444444446</v>
      </c>
      <c r="K72" s="202">
        <v>0.36153935185185188</v>
      </c>
      <c r="L72" s="200">
        <v>7.6769444444444446</v>
      </c>
      <c r="M72" s="199">
        <v>0.78545138888888888</v>
      </c>
      <c r="N72" s="199">
        <v>0.26032407407407404</v>
      </c>
      <c r="O72" s="200">
        <v>11.396944444444445</v>
      </c>
      <c r="P72" s="202">
        <v>0.47487268518518522</v>
      </c>
      <c r="Q72" s="200">
        <v>10.396944444444445</v>
      </c>
    </row>
    <row r="73" spans="1:17" x14ac:dyDescent="0.25">
      <c r="A73" s="193">
        <v>43463</v>
      </c>
      <c r="B73" s="194">
        <v>363</v>
      </c>
      <c r="C73" s="199">
        <v>0.29623842592592592</v>
      </c>
      <c r="D73" s="199">
        <v>0.7769328703703704</v>
      </c>
      <c r="E73" s="200">
        <v>11.536666666666667</v>
      </c>
      <c r="F73" s="201">
        <v>0.48069444444444448</v>
      </c>
      <c r="G73" s="200">
        <v>10.536666666666667</v>
      </c>
      <c r="H73" s="199">
        <v>0.17579861111111109</v>
      </c>
      <c r="I73" s="199">
        <v>0.53609953703703705</v>
      </c>
      <c r="J73" s="200">
        <v>8.6472222222222221</v>
      </c>
      <c r="K73" s="202">
        <v>0.36030092592592594</v>
      </c>
      <c r="L73" s="200">
        <v>7.6472222222222221</v>
      </c>
      <c r="M73" s="199">
        <v>0.78385416666666663</v>
      </c>
      <c r="N73" s="199">
        <v>0.25945601851851852</v>
      </c>
      <c r="O73" s="200">
        <v>11.414444444444445</v>
      </c>
      <c r="P73" s="202">
        <v>0.47560185185185189</v>
      </c>
      <c r="Q73" s="200">
        <v>10.414444444444445</v>
      </c>
    </row>
    <row r="74" spans="1:17" x14ac:dyDescent="0.25">
      <c r="A74" s="193">
        <v>43464</v>
      </c>
      <c r="B74" s="194">
        <v>364</v>
      </c>
      <c r="C74" s="199">
        <v>0.29461805555555559</v>
      </c>
      <c r="D74" s="199">
        <v>0.77615740740740735</v>
      </c>
      <c r="E74" s="200">
        <v>11.556944444444444</v>
      </c>
      <c r="F74" s="201">
        <v>0.48153935185185182</v>
      </c>
      <c r="G74" s="200">
        <v>10.556944444444444</v>
      </c>
      <c r="H74" s="199">
        <v>0.17520833333333333</v>
      </c>
      <c r="I74" s="199">
        <v>0.53427083333333336</v>
      </c>
      <c r="J74" s="200">
        <v>8.6174999999999997</v>
      </c>
      <c r="K74" s="202">
        <v>0.35906250000000001</v>
      </c>
      <c r="L74" s="200">
        <v>7.6174999999999997</v>
      </c>
      <c r="M74" s="199">
        <v>0.78229166666666661</v>
      </c>
      <c r="N74" s="199">
        <v>0.25861111111111112</v>
      </c>
      <c r="O74" s="200">
        <v>11.431666666666667</v>
      </c>
      <c r="P74" s="202">
        <v>0.47631944444444446</v>
      </c>
      <c r="Q74" s="200">
        <v>10.431666666666667</v>
      </c>
    </row>
    <row r="75" spans="1:17" x14ac:dyDescent="0.25">
      <c r="A75" s="193">
        <v>43465</v>
      </c>
      <c r="B75" s="194">
        <v>365</v>
      </c>
      <c r="C75" s="199">
        <v>0.29299768518518515</v>
      </c>
      <c r="D75" s="199">
        <v>0.77542824074074079</v>
      </c>
      <c r="E75" s="200">
        <v>11.578333333333333</v>
      </c>
      <c r="F75" s="201">
        <v>0.48243055555555553</v>
      </c>
      <c r="G75" s="200">
        <v>10.578333333333333</v>
      </c>
      <c r="H75" s="199">
        <v>0.17466435185185183</v>
      </c>
      <c r="I75" s="199">
        <v>0.53246527777777775</v>
      </c>
      <c r="J75" s="200">
        <v>8.5872222222222216</v>
      </c>
      <c r="K75" s="202">
        <v>0.35780092592592588</v>
      </c>
      <c r="L75" s="200">
        <v>7.5872222222222216</v>
      </c>
      <c r="M75" s="199">
        <v>0.78076388888888892</v>
      </c>
      <c r="N75" s="199">
        <v>0.25778935185185187</v>
      </c>
      <c r="O75" s="200">
        <v>11.448611111111111</v>
      </c>
      <c r="P75" s="202">
        <v>0.47702546296296294</v>
      </c>
      <c r="Q75" s="200">
        <v>10.448611111111111</v>
      </c>
    </row>
    <row r="76" spans="1:17" x14ac:dyDescent="0.25">
      <c r="A76" s="193">
        <v>43466</v>
      </c>
      <c r="B76" s="194">
        <v>1</v>
      </c>
      <c r="C76" s="199">
        <v>0.29142361111111109</v>
      </c>
      <c r="D76" s="199">
        <v>0.77469907407407401</v>
      </c>
      <c r="E76" s="200">
        <v>11.598611111111111</v>
      </c>
      <c r="F76" s="201">
        <v>0.48327546296296298</v>
      </c>
      <c r="G76" s="200">
        <v>10.598611111111111</v>
      </c>
      <c r="H76" s="199">
        <v>0.1741435185185185</v>
      </c>
      <c r="I76" s="199">
        <v>0.53068287037037043</v>
      </c>
      <c r="J76" s="200">
        <v>8.5569444444444436</v>
      </c>
      <c r="K76" s="202">
        <v>0.35653935185185182</v>
      </c>
      <c r="L76" s="200">
        <v>7.5569444444444436</v>
      </c>
      <c r="M76" s="199">
        <v>0.77923611111111113</v>
      </c>
      <c r="N76" s="199">
        <v>0.2569791666666667</v>
      </c>
      <c r="O76" s="200">
        <v>11.465833333333334</v>
      </c>
      <c r="P76" s="202">
        <v>0.47774305555555557</v>
      </c>
      <c r="Q76" s="200">
        <v>10.465833333333334</v>
      </c>
    </row>
    <row r="77" spans="1:17" x14ac:dyDescent="0.25">
      <c r="A77" s="193">
        <v>43467</v>
      </c>
      <c r="B77" s="194">
        <v>2</v>
      </c>
      <c r="C77" s="199">
        <v>0.28986111111111112</v>
      </c>
      <c r="D77" s="199">
        <v>0.77400462962962957</v>
      </c>
      <c r="E77" s="200">
        <v>11.619444444444444</v>
      </c>
      <c r="F77" s="201">
        <v>0.4841435185185185</v>
      </c>
      <c r="G77" s="200">
        <v>10.619444444444444</v>
      </c>
      <c r="H77" s="199">
        <v>0.17364583333333336</v>
      </c>
      <c r="I77" s="199">
        <v>0.52890046296296289</v>
      </c>
      <c r="J77" s="200">
        <v>8.5261111111111116</v>
      </c>
      <c r="K77" s="202">
        <v>0.35525462962962967</v>
      </c>
      <c r="L77" s="200">
        <v>7.5261111111111116</v>
      </c>
      <c r="M77" s="199">
        <v>0.77773148148148152</v>
      </c>
      <c r="N77" s="199">
        <v>0.25620370370370371</v>
      </c>
      <c r="O77" s="200">
        <v>11.483333333333333</v>
      </c>
      <c r="P77" s="202">
        <v>0.47847222222222219</v>
      </c>
      <c r="Q77" s="200">
        <v>10.483333333333333</v>
      </c>
    </row>
    <row r="78" spans="1:17" x14ac:dyDescent="0.25">
      <c r="A78" s="193">
        <v>43468</v>
      </c>
      <c r="B78" s="194">
        <v>3</v>
      </c>
      <c r="C78" s="199">
        <v>0.2883101851851852</v>
      </c>
      <c r="D78" s="199">
        <v>0.77331018518518524</v>
      </c>
      <c r="E78" s="200">
        <v>11.64</v>
      </c>
      <c r="F78" s="201">
        <v>0.48500000000000004</v>
      </c>
      <c r="G78" s="200">
        <v>10.64</v>
      </c>
      <c r="H78" s="199">
        <v>0.17314814814814816</v>
      </c>
      <c r="I78" s="199">
        <v>0.5271527777777778</v>
      </c>
      <c r="J78" s="200">
        <v>8.4961111111111105</v>
      </c>
      <c r="K78" s="202">
        <v>0.35400462962962959</v>
      </c>
      <c r="L78" s="200">
        <v>7.4961111111111105</v>
      </c>
      <c r="M78" s="199">
        <v>0.77625</v>
      </c>
      <c r="N78" s="199">
        <v>0.25542824074074072</v>
      </c>
      <c r="O78" s="200">
        <v>11.500277777777777</v>
      </c>
      <c r="P78" s="202">
        <v>0.47917824074074072</v>
      </c>
      <c r="Q78" s="200">
        <v>10.500277777777777</v>
      </c>
    </row>
    <row r="79" spans="1:17" x14ac:dyDescent="0.25">
      <c r="A79" s="193">
        <v>43469</v>
      </c>
      <c r="B79" s="194">
        <v>4</v>
      </c>
      <c r="C79" s="199">
        <v>0.2867939814814815</v>
      </c>
      <c r="D79" s="199">
        <v>0.77265046296296302</v>
      </c>
      <c r="E79" s="200">
        <v>11.660555555555556</v>
      </c>
      <c r="F79" s="201">
        <v>0.48585648148148147</v>
      </c>
      <c r="G79" s="200">
        <v>10.660555555555556</v>
      </c>
      <c r="H79" s="199">
        <v>0.17268518518518519</v>
      </c>
      <c r="I79" s="199">
        <v>0.52541666666666664</v>
      </c>
      <c r="J79" s="200">
        <v>8.4655555555555555</v>
      </c>
      <c r="K79" s="202">
        <v>0.35273148148148148</v>
      </c>
      <c r="L79" s="200">
        <v>7.4655555555555555</v>
      </c>
      <c r="M79" s="199">
        <v>0.77478009259259262</v>
      </c>
      <c r="N79" s="199">
        <v>0.25468750000000001</v>
      </c>
      <c r="O79" s="200">
        <v>11.517777777777777</v>
      </c>
      <c r="P79" s="202">
        <v>0.47990740740740739</v>
      </c>
      <c r="Q79" s="200">
        <v>10.517777777777777</v>
      </c>
    </row>
    <row r="80" spans="1:17" x14ac:dyDescent="0.25">
      <c r="A80" s="193">
        <v>43470</v>
      </c>
      <c r="B80" s="194">
        <v>5</v>
      </c>
      <c r="C80" s="199">
        <v>0.2852662037037037</v>
      </c>
      <c r="D80" s="199">
        <v>0.77199074074074081</v>
      </c>
      <c r="E80" s="200">
        <v>11.68138888888889</v>
      </c>
      <c r="F80" s="201">
        <v>0.48672453703703705</v>
      </c>
      <c r="G80" s="200">
        <v>10.68138888888889</v>
      </c>
      <c r="H80" s="199">
        <v>0.17224537037037035</v>
      </c>
      <c r="I80" s="199">
        <v>0.52368055555555559</v>
      </c>
      <c r="J80" s="200">
        <v>8.4344444444444449</v>
      </c>
      <c r="K80" s="202">
        <v>0.35143518518518518</v>
      </c>
      <c r="L80" s="200">
        <v>7.4344444444444449</v>
      </c>
      <c r="M80" s="199">
        <v>0.77334490740740736</v>
      </c>
      <c r="N80" s="199">
        <v>0.25394675925925925</v>
      </c>
      <c r="O80" s="200">
        <v>11.534444444444444</v>
      </c>
      <c r="P80" s="202">
        <v>0.48060185185185184</v>
      </c>
      <c r="Q80" s="200">
        <v>10.534444444444444</v>
      </c>
    </row>
  </sheetData>
  <mergeCells count="5">
    <mergeCell ref="A1:A2"/>
    <mergeCell ref="B1:B2"/>
    <mergeCell ref="C1:G1"/>
    <mergeCell ref="H1:L1"/>
    <mergeCell ref="M1:Q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K157"/>
  <sheetViews>
    <sheetView workbookViewId="0">
      <selection activeCell="J2" sqref="J2"/>
    </sheetView>
  </sheetViews>
  <sheetFormatPr defaultColWidth="9.1796875" defaultRowHeight="14.5" x14ac:dyDescent="0.35"/>
  <cols>
    <col min="1" max="1" width="10.7265625" style="278" bestFit="1" customWidth="1"/>
    <col min="2" max="2" width="4.81640625" style="278" bestFit="1" customWidth="1"/>
    <col min="3" max="4" width="10.7265625" style="278" bestFit="1" customWidth="1"/>
    <col min="5" max="5" width="8.453125" style="278" bestFit="1" customWidth="1"/>
    <col min="6" max="6" width="10.7265625" style="280" bestFit="1" customWidth="1"/>
    <col min="7" max="7" width="8.453125" style="278" bestFit="1" customWidth="1"/>
    <col min="8" max="8" width="8.7265625" style="276" bestFit="1" customWidth="1"/>
    <col min="9" max="9" width="9" style="281" bestFit="1" customWidth="1"/>
    <col min="10" max="10" width="9" style="281" customWidth="1"/>
    <col min="11" max="11" width="6.54296875" style="281" bestFit="1" customWidth="1"/>
    <col min="12" max="12" width="11.453125" style="281" customWidth="1"/>
    <col min="13" max="13" width="14" style="281" customWidth="1"/>
    <col min="14" max="14" width="13.453125" style="281" customWidth="1"/>
    <col min="15" max="15" width="7" style="281" bestFit="1" customWidth="1"/>
    <col min="16" max="16" width="8" style="281" bestFit="1" customWidth="1"/>
    <col min="17" max="17" width="12" customWidth="1"/>
    <col min="18" max="18" width="12" bestFit="1" customWidth="1"/>
    <col min="19" max="16384" width="9.1796875" style="276"/>
  </cols>
  <sheetData>
    <row r="1" spans="1:37" ht="26" x14ac:dyDescent="0.35">
      <c r="A1" s="273" t="s">
        <v>0</v>
      </c>
      <c r="B1" s="273" t="s">
        <v>2</v>
      </c>
      <c r="C1" s="273" t="s">
        <v>232</v>
      </c>
      <c r="D1" s="274" t="s">
        <v>233</v>
      </c>
      <c r="E1" s="275" t="s">
        <v>71</v>
      </c>
      <c r="F1" s="274" t="s">
        <v>234</v>
      </c>
      <c r="G1" s="275" t="s">
        <v>21</v>
      </c>
      <c r="H1" s="273" t="s">
        <v>19</v>
      </c>
      <c r="I1" s="273" t="s">
        <v>235</v>
      </c>
      <c r="J1" s="273" t="s">
        <v>18</v>
      </c>
      <c r="K1" s="273" t="s">
        <v>59</v>
      </c>
      <c r="L1" s="273" t="s">
        <v>236</v>
      </c>
      <c r="M1" s="273" t="s">
        <v>237</v>
      </c>
      <c r="N1" s="273" t="s">
        <v>238</v>
      </c>
      <c r="O1" s="273" t="s">
        <v>29</v>
      </c>
      <c r="P1" s="273" t="s">
        <v>30</v>
      </c>
      <c r="Q1" s="273" t="s">
        <v>427</v>
      </c>
      <c r="R1" s="273" t="s">
        <v>27</v>
      </c>
    </row>
    <row r="2" spans="1:37" x14ac:dyDescent="0.35">
      <c r="A2" s="277">
        <v>43393</v>
      </c>
      <c r="B2" s="278">
        <v>293</v>
      </c>
      <c r="C2" s="279">
        <v>0.4444791666666667</v>
      </c>
      <c r="D2" s="279">
        <v>0.88953703703703713</v>
      </c>
      <c r="E2" s="278">
        <f>H2/3600</f>
        <v>10.68138888888889</v>
      </c>
      <c r="F2" s="280">
        <f>E2/24</f>
        <v>0.44505787037037042</v>
      </c>
      <c r="G2" s="278">
        <f>E2-1</f>
        <v>9.6813888888888897</v>
      </c>
      <c r="H2" s="276">
        <v>38453</v>
      </c>
      <c r="I2" s="281">
        <v>152093</v>
      </c>
      <c r="J2" s="281">
        <f>I2/149597870</f>
        <v>1.0166789139444299E-3</v>
      </c>
      <c r="K2" s="281">
        <f>I2/299792</f>
        <v>0.5073284143672947</v>
      </c>
      <c r="L2" s="281">
        <v>4.1269999999999998</v>
      </c>
      <c r="M2" s="281">
        <v>-4.2460000000000004</v>
      </c>
      <c r="N2" s="281">
        <v>282.18599999999998</v>
      </c>
      <c r="O2" s="281">
        <v>9.7520000000000007</v>
      </c>
      <c r="P2" s="281">
        <v>170.238</v>
      </c>
      <c r="Q2" s="283">
        <v>148977949.95899999</v>
      </c>
      <c r="R2" s="283">
        <v>0.99585609045770496</v>
      </c>
      <c r="S2" s="282"/>
      <c r="V2" s="282"/>
      <c r="W2" s="282"/>
      <c r="Z2" s="282"/>
      <c r="AA2" s="282"/>
      <c r="AB2" s="282"/>
      <c r="AF2" s="282"/>
      <c r="AG2" s="282"/>
      <c r="AJ2" s="282"/>
      <c r="AK2" s="282"/>
    </row>
    <row r="3" spans="1:37" x14ac:dyDescent="0.35">
      <c r="A3" s="277">
        <v>43394</v>
      </c>
      <c r="B3" s="278">
        <v>294</v>
      </c>
      <c r="C3" s="279">
        <v>0.45092592592592595</v>
      </c>
      <c r="D3" s="279">
        <v>0.89409722222222221</v>
      </c>
      <c r="E3" s="278">
        <f t="shared" ref="E3:E66" si="0">H3/3600</f>
        <v>10.636111111111111</v>
      </c>
      <c r="F3" s="280">
        <f t="shared" ref="F3:F66" si="1">E3/24</f>
        <v>0.44317129629629631</v>
      </c>
      <c r="G3" s="278">
        <f t="shared" ref="G3:G66" si="2">E3-1</f>
        <v>9.6361111111111111</v>
      </c>
      <c r="H3" s="276">
        <v>38290</v>
      </c>
      <c r="I3" s="281">
        <v>485623</v>
      </c>
      <c r="J3" s="281">
        <f t="shared" ref="J3:J66" si="3">I3/149597870</f>
        <v>3.2461892672669738E-3</v>
      </c>
      <c r="K3" s="281">
        <f t="shared" ref="K3:K66" si="4">I3/299792</f>
        <v>1.619866440732241</v>
      </c>
      <c r="L3" s="281">
        <v>3.6996000000000002</v>
      </c>
      <c r="M3" s="281">
        <v>-3.8860000000000001</v>
      </c>
      <c r="N3" s="281">
        <v>280.43799999999999</v>
      </c>
      <c r="O3" s="281">
        <v>7.6609999999999996</v>
      </c>
      <c r="P3" s="281">
        <v>172.31399999999999</v>
      </c>
      <c r="Q3" s="283">
        <v>148470071.55399999</v>
      </c>
      <c r="R3" s="283">
        <v>0.99246113299607797</v>
      </c>
      <c r="S3" s="282"/>
      <c r="V3" s="282"/>
      <c r="W3" s="282"/>
      <c r="Z3" s="282"/>
      <c r="AA3" s="282"/>
      <c r="AB3" s="282"/>
      <c r="AF3" s="282"/>
      <c r="AG3" s="282"/>
      <c r="AJ3" s="282"/>
      <c r="AK3" s="282"/>
    </row>
    <row r="4" spans="1:37" x14ac:dyDescent="0.35">
      <c r="A4" s="277">
        <v>43395</v>
      </c>
      <c r="B4" s="278">
        <v>295</v>
      </c>
      <c r="C4" s="279">
        <v>0.45003472222222224</v>
      </c>
      <c r="D4" s="279">
        <v>0.89369212962962974</v>
      </c>
      <c r="E4" s="278">
        <f t="shared" si="0"/>
        <v>10.647777777777778</v>
      </c>
      <c r="F4" s="280">
        <f t="shared" si="1"/>
        <v>0.44365740740740739</v>
      </c>
      <c r="G4" s="278">
        <f t="shared" si="2"/>
        <v>9.6477777777777778</v>
      </c>
      <c r="H4" s="276">
        <v>38332</v>
      </c>
      <c r="I4" s="281">
        <v>800907</v>
      </c>
      <c r="J4" s="281">
        <f t="shared" si="3"/>
        <v>5.3537326433858983E-3</v>
      </c>
      <c r="K4" s="281">
        <f t="shared" si="4"/>
        <v>2.6715422693067192</v>
      </c>
      <c r="L4" s="281">
        <v>3.6196999999999999</v>
      </c>
      <c r="M4" s="281">
        <v>-3.8140000000000001</v>
      </c>
      <c r="N4" s="281">
        <v>280.13499999999999</v>
      </c>
      <c r="O4" s="281">
        <v>8.0310000000000006</v>
      </c>
      <c r="P4" s="281">
        <v>171.92500000000001</v>
      </c>
      <c r="Q4" s="283">
        <v>148158162.91100001</v>
      </c>
      <c r="R4" s="283">
        <v>0.99037615248800004</v>
      </c>
      <c r="S4" s="282"/>
      <c r="V4" s="282"/>
      <c r="W4" s="282"/>
      <c r="Z4" s="282"/>
      <c r="AA4" s="282"/>
      <c r="AB4" s="282"/>
      <c r="AF4" s="282"/>
      <c r="AG4" s="282"/>
      <c r="AJ4" s="282"/>
      <c r="AK4" s="282"/>
    </row>
    <row r="5" spans="1:37" x14ac:dyDescent="0.35">
      <c r="A5" s="277">
        <v>43396</v>
      </c>
      <c r="B5" s="278">
        <v>296</v>
      </c>
      <c r="C5" s="279">
        <v>0.44809027777777777</v>
      </c>
      <c r="D5" s="279">
        <v>0.89212962962962961</v>
      </c>
      <c r="E5" s="278">
        <f t="shared" si="0"/>
        <v>10.656944444444445</v>
      </c>
      <c r="F5" s="280">
        <f t="shared" si="1"/>
        <v>0.44403935185185189</v>
      </c>
      <c r="G5" s="278">
        <f t="shared" si="2"/>
        <v>9.656944444444445</v>
      </c>
      <c r="H5" s="276">
        <v>38365</v>
      </c>
      <c r="I5" s="281">
        <v>1111596</v>
      </c>
      <c r="J5" s="281">
        <f t="shared" si="3"/>
        <v>7.4305603415342749E-3</v>
      </c>
      <c r="K5" s="281">
        <f t="shared" si="4"/>
        <v>3.7078908042909751</v>
      </c>
      <c r="L5" s="281">
        <v>3.5907</v>
      </c>
      <c r="M5" s="281">
        <v>-3.7850000000000001</v>
      </c>
      <c r="N5" s="281">
        <v>279.99799999999999</v>
      </c>
      <c r="O5" s="281">
        <v>8.6069999999999993</v>
      </c>
      <c r="P5" s="281">
        <v>171.32900000000001</v>
      </c>
      <c r="Q5" s="283">
        <v>147859626.27900001</v>
      </c>
      <c r="R5" s="283">
        <v>0.98838055835286964</v>
      </c>
      <c r="S5" s="282"/>
      <c r="V5" s="282"/>
      <c r="W5" s="282"/>
      <c r="Z5" s="282"/>
      <c r="AA5" s="282"/>
      <c r="AB5" s="282"/>
      <c r="AF5" s="282"/>
      <c r="AG5" s="282"/>
      <c r="AJ5" s="282"/>
      <c r="AK5" s="282"/>
    </row>
    <row r="6" spans="1:37" x14ac:dyDescent="0.35">
      <c r="A6" s="277">
        <v>43397</v>
      </c>
      <c r="B6" s="278">
        <v>297</v>
      </c>
      <c r="C6" s="279">
        <v>0.44581018518518517</v>
      </c>
      <c r="D6" s="279">
        <v>0.89012731481481477</v>
      </c>
      <c r="E6" s="278">
        <f t="shared" si="0"/>
        <v>10.663611111111111</v>
      </c>
      <c r="F6" s="280">
        <f t="shared" si="1"/>
        <v>0.4443171296296296</v>
      </c>
      <c r="G6" s="278">
        <f t="shared" si="2"/>
        <v>9.6636111111111109</v>
      </c>
      <c r="H6" s="276">
        <v>38389</v>
      </c>
      <c r="I6" s="281">
        <v>1420587</v>
      </c>
      <c r="J6" s="281">
        <f t="shared" si="3"/>
        <v>9.4960376106959284E-3</v>
      </c>
      <c r="K6" s="281">
        <f t="shared" si="4"/>
        <v>4.7385754122858517</v>
      </c>
      <c r="L6" s="281">
        <v>3.5804</v>
      </c>
      <c r="M6" s="281">
        <v>-3.774</v>
      </c>
      <c r="N6" s="281">
        <v>279.92200000000003</v>
      </c>
      <c r="O6" s="281">
        <v>9.266</v>
      </c>
      <c r="P6" s="281">
        <v>170.64500000000001</v>
      </c>
      <c r="Q6" s="283">
        <v>147587352.609</v>
      </c>
      <c r="R6" s="283">
        <v>0.98656052127613847</v>
      </c>
      <c r="S6" s="282"/>
      <c r="V6" s="282"/>
      <c r="W6" s="282"/>
      <c r="Z6" s="282"/>
      <c r="AA6" s="282"/>
      <c r="AB6" s="282"/>
      <c r="AF6" s="282"/>
      <c r="AG6" s="282"/>
      <c r="AJ6" s="282"/>
      <c r="AK6" s="282"/>
    </row>
    <row r="7" spans="1:37" x14ac:dyDescent="0.35">
      <c r="A7" s="277">
        <v>43398</v>
      </c>
      <c r="B7" s="278">
        <v>298</v>
      </c>
      <c r="C7" s="279">
        <v>0.44335648148148149</v>
      </c>
      <c r="D7" s="279">
        <v>0.88790509259259265</v>
      </c>
      <c r="E7" s="278">
        <f t="shared" si="0"/>
        <v>10.669166666666667</v>
      </c>
      <c r="F7" s="280">
        <f t="shared" si="1"/>
        <v>0.44454861111111116</v>
      </c>
      <c r="G7" s="278">
        <f t="shared" si="2"/>
        <v>9.6691666666666674</v>
      </c>
      <c r="H7" s="276">
        <v>38409</v>
      </c>
      <c r="I7" s="281">
        <v>1729099</v>
      </c>
      <c r="J7" s="281">
        <f t="shared" si="3"/>
        <v>1.1558312962611032E-2</v>
      </c>
      <c r="K7" s="281">
        <f t="shared" si="4"/>
        <v>5.7676622458237707</v>
      </c>
      <c r="L7" s="281">
        <v>3.5798999999999999</v>
      </c>
      <c r="M7" s="281">
        <v>-3.7730000000000001</v>
      </c>
      <c r="N7" s="281">
        <v>279.86599999999999</v>
      </c>
      <c r="O7" s="281">
        <v>9.9779999999999998</v>
      </c>
      <c r="P7" s="281">
        <v>169.905</v>
      </c>
      <c r="Q7" s="283">
        <v>147341487.498</v>
      </c>
      <c r="R7" s="283">
        <v>0.98491701451364244</v>
      </c>
      <c r="S7" s="282"/>
      <c r="V7" s="282"/>
      <c r="W7" s="282"/>
      <c r="Z7" s="282"/>
      <c r="AA7" s="282"/>
      <c r="AB7" s="282"/>
      <c r="AF7" s="282"/>
      <c r="AG7" s="282"/>
      <c r="AJ7" s="282"/>
      <c r="AK7" s="282"/>
    </row>
    <row r="8" spans="1:37" x14ac:dyDescent="0.35">
      <c r="A8" s="277">
        <v>43399</v>
      </c>
      <c r="B8" s="278">
        <v>299</v>
      </c>
      <c r="C8" s="279">
        <v>0.4408217592592592</v>
      </c>
      <c r="D8" s="279">
        <v>0.88557870370370362</v>
      </c>
      <c r="E8" s="278">
        <f t="shared" si="0"/>
        <v>10.674166666666666</v>
      </c>
      <c r="F8" s="280">
        <f t="shared" si="1"/>
        <v>0.44475694444444441</v>
      </c>
      <c r="G8" s="278">
        <f t="shared" si="2"/>
        <v>9.6741666666666664</v>
      </c>
      <c r="H8" s="276">
        <v>38427</v>
      </c>
      <c r="I8" s="281">
        <v>2037822</v>
      </c>
      <c r="J8" s="281">
        <f t="shared" si="3"/>
        <v>1.3621998762415535E-2</v>
      </c>
      <c r="K8" s="281">
        <f t="shared" si="4"/>
        <v>6.7974529006778033</v>
      </c>
      <c r="L8" s="281">
        <v>3.5855000000000001</v>
      </c>
      <c r="M8" s="281">
        <v>-3.78</v>
      </c>
      <c r="N8" s="281">
        <v>279.81900000000002</v>
      </c>
      <c r="O8" s="281">
        <v>10.728999999999999</v>
      </c>
      <c r="P8" s="281">
        <v>169.12299999999999</v>
      </c>
      <c r="Q8" s="283">
        <v>146700817.752</v>
      </c>
      <c r="R8" s="283">
        <v>0.9806344017598646</v>
      </c>
      <c r="S8" s="282"/>
      <c r="V8" s="282"/>
      <c r="W8" s="282"/>
      <c r="Z8" s="282"/>
      <c r="AA8" s="282"/>
      <c r="AB8" s="282"/>
      <c r="AF8" s="282"/>
      <c r="AG8" s="282"/>
      <c r="AJ8" s="282"/>
      <c r="AK8" s="282"/>
    </row>
    <row r="9" spans="1:37" x14ac:dyDescent="0.35">
      <c r="A9" s="277">
        <v>43400</v>
      </c>
      <c r="B9" s="278">
        <v>300</v>
      </c>
      <c r="C9" s="279">
        <v>0.4382523148148148</v>
      </c>
      <c r="D9" s="279">
        <v>0.88317129629629632</v>
      </c>
      <c r="E9" s="278">
        <f t="shared" si="0"/>
        <v>10.678055555555556</v>
      </c>
      <c r="F9" s="280">
        <f t="shared" si="1"/>
        <v>0.44491898148148151</v>
      </c>
      <c r="G9" s="278">
        <f t="shared" si="2"/>
        <v>9.6780555555555559</v>
      </c>
      <c r="H9" s="276">
        <v>38441</v>
      </c>
      <c r="I9" s="281">
        <v>2347211</v>
      </c>
      <c r="J9" s="281">
        <f t="shared" si="3"/>
        <v>1.56901364972643E-2</v>
      </c>
      <c r="K9" s="281">
        <f t="shared" si="4"/>
        <v>7.8294650957997547</v>
      </c>
      <c r="L9" s="281">
        <v>3.5954000000000002</v>
      </c>
      <c r="M9" s="281">
        <v>-3.7930000000000001</v>
      </c>
      <c r="N9" s="281">
        <v>279.78100000000001</v>
      </c>
      <c r="O9" s="281">
        <v>11.507999999999999</v>
      </c>
      <c r="P9" s="281">
        <v>168.309</v>
      </c>
      <c r="Q9" s="283">
        <v>146315896.25600001</v>
      </c>
      <c r="R9" s="283">
        <v>0.97806136047257897</v>
      </c>
      <c r="S9" s="282"/>
      <c r="V9" s="282"/>
      <c r="W9" s="282"/>
      <c r="Z9" s="282"/>
      <c r="AA9" s="282"/>
      <c r="AB9" s="282"/>
      <c r="AF9" s="282"/>
      <c r="AG9" s="282"/>
      <c r="AJ9" s="282"/>
      <c r="AK9" s="282"/>
    </row>
    <row r="10" spans="1:37" x14ac:dyDescent="0.35">
      <c r="A10" s="277">
        <v>43401</v>
      </c>
      <c r="B10" s="278">
        <v>301</v>
      </c>
      <c r="C10" s="279">
        <v>0.43565972222222221</v>
      </c>
      <c r="D10" s="279">
        <v>0.88075231481481486</v>
      </c>
      <c r="E10" s="278">
        <f t="shared" si="0"/>
        <v>10.682222222222222</v>
      </c>
      <c r="F10" s="280">
        <f t="shared" si="1"/>
        <v>0.4450925925925926</v>
      </c>
      <c r="G10" s="278">
        <f t="shared" si="2"/>
        <v>9.6822222222222223</v>
      </c>
      <c r="H10" s="276">
        <v>38456</v>
      </c>
      <c r="I10" s="281">
        <v>2657590</v>
      </c>
      <c r="J10" s="281">
        <f t="shared" si="3"/>
        <v>1.7764891973395074E-2</v>
      </c>
      <c r="K10" s="281">
        <f t="shared" si="4"/>
        <v>8.8647795805091523</v>
      </c>
      <c r="L10" s="281">
        <v>3.6084999999999998</v>
      </c>
      <c r="M10" s="281">
        <v>-3.8109999999999999</v>
      </c>
      <c r="N10" s="281">
        <v>279.75</v>
      </c>
      <c r="O10" s="281">
        <v>12.308</v>
      </c>
      <c r="P10" s="281">
        <v>167.47</v>
      </c>
      <c r="Q10" s="283">
        <v>145967687.01199999</v>
      </c>
      <c r="R10" s="283">
        <v>0.97573372543339021</v>
      </c>
      <c r="S10" s="282"/>
      <c r="V10" s="282"/>
      <c r="W10" s="282"/>
      <c r="Z10" s="282"/>
      <c r="AA10" s="282"/>
      <c r="AB10" s="282"/>
      <c r="AF10" s="282"/>
      <c r="AG10" s="282"/>
      <c r="AJ10" s="282"/>
      <c r="AK10" s="282"/>
    </row>
    <row r="11" spans="1:37" x14ac:dyDescent="0.35">
      <c r="A11" s="277">
        <v>43402</v>
      </c>
      <c r="B11" s="278">
        <v>302</v>
      </c>
      <c r="C11" s="279">
        <v>0.43302083333333335</v>
      </c>
      <c r="D11" s="279">
        <v>0.8783333333333333</v>
      </c>
      <c r="E11" s="278">
        <f t="shared" si="0"/>
        <v>10.6875</v>
      </c>
      <c r="F11" s="280">
        <f t="shared" si="1"/>
        <v>0.4453125</v>
      </c>
      <c r="G11" s="278">
        <f t="shared" si="2"/>
        <v>9.6875</v>
      </c>
      <c r="H11" s="276">
        <v>38475</v>
      </c>
      <c r="I11" s="281">
        <v>2969198</v>
      </c>
      <c r="J11" s="281">
        <f t="shared" si="3"/>
        <v>1.9847862807137562E-2</v>
      </c>
      <c r="K11" s="281">
        <f t="shared" si="4"/>
        <v>9.9041935742114529</v>
      </c>
      <c r="L11" s="281">
        <v>3.6240999999999999</v>
      </c>
      <c r="M11" s="281">
        <v>-3.835</v>
      </c>
      <c r="N11" s="281">
        <v>279.71199999999999</v>
      </c>
      <c r="O11" s="281">
        <v>13.122999999999999</v>
      </c>
      <c r="P11" s="281">
        <v>166.61199999999999</v>
      </c>
      <c r="Q11" s="283">
        <v>145656453.31400001</v>
      </c>
      <c r="R11" s="283">
        <v>0.9736532566539885</v>
      </c>
      <c r="S11" s="282"/>
      <c r="V11" s="282"/>
      <c r="W11" s="282"/>
      <c r="Z11" s="282"/>
      <c r="AA11" s="282"/>
      <c r="AB11" s="282"/>
      <c r="AF11" s="282"/>
      <c r="AG11" s="282"/>
      <c r="AJ11" s="282"/>
      <c r="AK11" s="282"/>
    </row>
    <row r="12" spans="1:37" x14ac:dyDescent="0.35">
      <c r="A12" s="277">
        <v>43403</v>
      </c>
      <c r="B12" s="278">
        <v>303</v>
      </c>
      <c r="C12" s="279">
        <v>0.43040509259259263</v>
      </c>
      <c r="D12" s="279">
        <v>0.87589120370370377</v>
      </c>
      <c r="E12" s="278">
        <f t="shared" si="0"/>
        <v>10.691666666666666</v>
      </c>
      <c r="F12" s="280">
        <f t="shared" si="1"/>
        <v>0.44548611111111108</v>
      </c>
      <c r="G12" s="278">
        <f t="shared" si="2"/>
        <v>9.6916666666666664</v>
      </c>
      <c r="H12" s="276">
        <v>38490</v>
      </c>
      <c r="I12" s="281">
        <v>3282245</v>
      </c>
      <c r="J12" s="281">
        <f t="shared" si="3"/>
        <v>2.1940452761794002E-2</v>
      </c>
      <c r="K12" s="281">
        <f t="shared" si="4"/>
        <v>10.948407562576719</v>
      </c>
      <c r="L12" s="281">
        <v>3.6417000000000002</v>
      </c>
      <c r="M12" s="281">
        <v>-3.863</v>
      </c>
      <c r="N12" s="281">
        <v>279.68</v>
      </c>
      <c r="O12" s="281">
        <v>13.95</v>
      </c>
      <c r="P12" s="281">
        <v>165.739</v>
      </c>
      <c r="Q12" s="283">
        <v>145382432.63299999</v>
      </c>
      <c r="R12" s="283">
        <v>0.97182154152996958</v>
      </c>
      <c r="S12" s="282"/>
      <c r="V12" s="282"/>
      <c r="W12" s="282"/>
      <c r="Z12" s="282"/>
      <c r="AA12" s="282"/>
      <c r="AB12" s="282"/>
      <c r="AF12" s="282"/>
      <c r="AG12" s="282"/>
      <c r="AJ12" s="282"/>
      <c r="AK12" s="282"/>
    </row>
    <row r="13" spans="1:37" x14ac:dyDescent="0.35">
      <c r="A13" s="277">
        <v>43404</v>
      </c>
      <c r="B13" s="278">
        <v>304</v>
      </c>
      <c r="C13" s="279">
        <v>0.42776620370370372</v>
      </c>
      <c r="D13" s="279">
        <v>0.87346064814814817</v>
      </c>
      <c r="E13" s="278">
        <f t="shared" si="0"/>
        <v>10.696666666666667</v>
      </c>
      <c r="F13" s="280">
        <f t="shared" si="1"/>
        <v>0.44569444444444445</v>
      </c>
      <c r="G13" s="278">
        <f t="shared" si="2"/>
        <v>9.6966666666666672</v>
      </c>
      <c r="H13" s="276">
        <v>38508</v>
      </c>
      <c r="I13" s="281">
        <v>3596885</v>
      </c>
      <c r="J13" s="281">
        <f t="shared" si="3"/>
        <v>2.4043691263786041E-2</v>
      </c>
      <c r="K13" s="281">
        <f t="shared" si="4"/>
        <v>11.997935235096334</v>
      </c>
      <c r="L13" s="281">
        <v>3.6612</v>
      </c>
      <c r="M13" s="281">
        <v>-3.8969999999999998</v>
      </c>
      <c r="N13" s="281">
        <v>279.64100000000002</v>
      </c>
      <c r="O13" s="281">
        <v>14.785</v>
      </c>
      <c r="P13" s="281">
        <v>164.85300000000001</v>
      </c>
      <c r="Q13" s="283">
        <v>145145835.734</v>
      </c>
      <c r="R13" s="283">
        <v>0.97023998893834518</v>
      </c>
      <c r="S13" s="282"/>
      <c r="V13" s="282"/>
      <c r="W13" s="282"/>
      <c r="Z13" s="282"/>
      <c r="AA13" s="282"/>
      <c r="AB13" s="282"/>
      <c r="AF13" s="282"/>
      <c r="AG13" s="282"/>
      <c r="AJ13" s="282"/>
      <c r="AK13" s="282"/>
    </row>
    <row r="14" spans="1:37" x14ac:dyDescent="0.35">
      <c r="A14" s="277">
        <v>43405</v>
      </c>
      <c r="B14" s="278">
        <v>305</v>
      </c>
      <c r="C14" s="279">
        <v>0.42512731481481486</v>
      </c>
      <c r="D14" s="279">
        <v>0.87104166666666671</v>
      </c>
      <c r="E14" s="278">
        <f t="shared" si="0"/>
        <v>10.701944444444445</v>
      </c>
      <c r="F14" s="280">
        <f t="shared" si="1"/>
        <v>0.44591435185185185</v>
      </c>
      <c r="G14" s="278">
        <f t="shared" si="2"/>
        <v>9.7019444444444449</v>
      </c>
      <c r="H14" s="276">
        <v>38527</v>
      </c>
      <c r="I14" s="281">
        <v>3913274</v>
      </c>
      <c r="J14" s="281">
        <f t="shared" si="3"/>
        <v>2.6158621108709635E-2</v>
      </c>
      <c r="K14" s="281">
        <f t="shared" si="4"/>
        <v>13.053296952553771</v>
      </c>
      <c r="L14" s="281">
        <v>3.6821999999999999</v>
      </c>
      <c r="M14" s="281">
        <v>-3.9340000000000002</v>
      </c>
      <c r="N14" s="281">
        <v>279.60399999999998</v>
      </c>
      <c r="O14" s="281">
        <v>15.625999999999999</v>
      </c>
      <c r="P14" s="281">
        <v>163.95699999999999</v>
      </c>
      <c r="Q14" s="283">
        <v>144785618.12099999</v>
      </c>
      <c r="R14" s="283">
        <v>0.967832082910004</v>
      </c>
      <c r="S14" s="282"/>
      <c r="V14" s="282"/>
      <c r="W14" s="282"/>
      <c r="Z14" s="282"/>
      <c r="AA14" s="282"/>
      <c r="AB14" s="282"/>
      <c r="AF14" s="282"/>
      <c r="AG14" s="282"/>
      <c r="AJ14" s="282"/>
      <c r="AK14" s="282"/>
    </row>
    <row r="15" spans="1:37" x14ac:dyDescent="0.35">
      <c r="A15" s="277">
        <v>43406</v>
      </c>
      <c r="B15" s="278">
        <v>306</v>
      </c>
      <c r="C15" s="279">
        <v>0.42250000000000004</v>
      </c>
      <c r="D15" s="279">
        <v>0.86862268518518526</v>
      </c>
      <c r="E15" s="278">
        <f t="shared" si="0"/>
        <v>10.706944444444444</v>
      </c>
      <c r="F15" s="280">
        <f t="shared" si="1"/>
        <v>0.44612268518518516</v>
      </c>
      <c r="G15" s="278">
        <f t="shared" si="2"/>
        <v>9.7069444444444439</v>
      </c>
      <c r="H15" s="276">
        <v>38545</v>
      </c>
      <c r="I15" s="281">
        <v>4231546</v>
      </c>
      <c r="J15" s="281">
        <f t="shared" si="3"/>
        <v>2.8286138031243361E-2</v>
      </c>
      <c r="K15" s="281">
        <f t="shared" si="4"/>
        <v>14.114939691519453</v>
      </c>
      <c r="L15" s="281">
        <v>3.7048000000000001</v>
      </c>
      <c r="M15" s="281">
        <v>-3.9769999999999999</v>
      </c>
      <c r="N15" s="281">
        <v>279.56799999999998</v>
      </c>
      <c r="O15" s="281">
        <v>16.471</v>
      </c>
      <c r="P15" s="281">
        <v>163.053</v>
      </c>
      <c r="Q15" s="283">
        <v>144272638.58000001</v>
      </c>
      <c r="R15" s="283">
        <v>0.96440302646020304</v>
      </c>
      <c r="S15" s="282"/>
      <c r="V15" s="282"/>
      <c r="W15" s="282"/>
      <c r="Z15" s="282"/>
      <c r="AA15" s="282"/>
      <c r="AB15" s="282"/>
      <c r="AF15" s="282"/>
      <c r="AG15" s="282"/>
      <c r="AJ15" s="282"/>
      <c r="AK15" s="282"/>
    </row>
    <row r="16" spans="1:37" x14ac:dyDescent="0.35">
      <c r="A16" s="277">
        <v>43407</v>
      </c>
      <c r="B16" s="278">
        <v>307</v>
      </c>
      <c r="C16" s="279">
        <v>0.41986111111111107</v>
      </c>
      <c r="D16" s="279">
        <v>0.86622685185185189</v>
      </c>
      <c r="E16" s="278">
        <f t="shared" si="0"/>
        <v>10.712777777777777</v>
      </c>
      <c r="F16" s="280">
        <f t="shared" si="1"/>
        <v>0.4463657407407407</v>
      </c>
      <c r="G16" s="278">
        <f t="shared" si="2"/>
        <v>9.7127777777777773</v>
      </c>
      <c r="H16" s="276">
        <v>38566</v>
      </c>
      <c r="I16" s="281">
        <v>4551820</v>
      </c>
      <c r="J16" s="281">
        <f t="shared" si="3"/>
        <v>3.0427037497258485E-2</v>
      </c>
      <c r="K16" s="281">
        <f t="shared" si="4"/>
        <v>15.183260393873086</v>
      </c>
      <c r="L16" s="281">
        <v>3.7288000000000001</v>
      </c>
      <c r="M16" s="281">
        <v>-4.0229999999999997</v>
      </c>
      <c r="N16" s="281">
        <v>279.52499999999998</v>
      </c>
      <c r="O16" s="281">
        <v>17.318999999999999</v>
      </c>
      <c r="P16" s="281">
        <v>162.142</v>
      </c>
      <c r="Q16" s="283">
        <v>143805735.97299999</v>
      </c>
      <c r="R16" s="283">
        <v>0.96128197529149306</v>
      </c>
      <c r="S16" s="282"/>
      <c r="V16" s="282"/>
      <c r="W16" s="282"/>
      <c r="Z16" s="282"/>
      <c r="AA16" s="282"/>
      <c r="AB16" s="282"/>
      <c r="AF16" s="282"/>
      <c r="AG16" s="282"/>
      <c r="AJ16" s="282"/>
      <c r="AK16" s="282"/>
    </row>
    <row r="17" spans="1:37" x14ac:dyDescent="0.35">
      <c r="A17" s="277">
        <v>43408</v>
      </c>
      <c r="B17" s="278">
        <v>308</v>
      </c>
      <c r="C17" s="279">
        <v>0.41724537037037041</v>
      </c>
      <c r="D17" s="279">
        <v>0.86384259259259266</v>
      </c>
      <c r="E17" s="278">
        <f t="shared" si="0"/>
        <v>10.718333333333334</v>
      </c>
      <c r="F17" s="280">
        <f t="shared" si="1"/>
        <v>0.44659722222222226</v>
      </c>
      <c r="G17" s="278">
        <f t="shared" si="2"/>
        <v>9.7183333333333337</v>
      </c>
      <c r="H17" s="276">
        <v>38586</v>
      </c>
      <c r="I17" s="281">
        <v>4874234</v>
      </c>
      <c r="J17" s="281">
        <f t="shared" si="3"/>
        <v>3.2582241979782198E-2</v>
      </c>
      <c r="K17" s="281">
        <f t="shared" si="4"/>
        <v>16.258719378769278</v>
      </c>
      <c r="L17" s="281">
        <v>3.7544</v>
      </c>
      <c r="M17" s="281">
        <v>-4.0730000000000004</v>
      </c>
      <c r="N17" s="281">
        <v>279.48399999999998</v>
      </c>
      <c r="O17" s="281">
        <v>18.169</v>
      </c>
      <c r="P17" s="281">
        <v>161.226</v>
      </c>
      <c r="Q17" s="283">
        <v>143385360.41800001</v>
      </c>
      <c r="R17" s="283">
        <v>0.95847193825687504</v>
      </c>
      <c r="S17" s="282"/>
      <c r="V17" s="282"/>
      <c r="W17" s="282"/>
      <c r="Z17" s="282"/>
      <c r="AA17" s="282"/>
      <c r="AB17" s="282"/>
      <c r="AF17" s="282"/>
      <c r="AG17" s="282"/>
      <c r="AJ17" s="282"/>
      <c r="AK17" s="282"/>
    </row>
    <row r="18" spans="1:37" x14ac:dyDescent="0.35">
      <c r="A18" s="277">
        <v>43409</v>
      </c>
      <c r="B18" s="278">
        <v>309</v>
      </c>
      <c r="C18" s="279">
        <v>0.41461805555555559</v>
      </c>
      <c r="D18" s="279">
        <v>0.86146990740740748</v>
      </c>
      <c r="E18" s="278">
        <f t="shared" si="0"/>
        <v>10.724444444444444</v>
      </c>
      <c r="F18" s="280">
        <f t="shared" si="1"/>
        <v>0.44685185185185183</v>
      </c>
      <c r="G18" s="278">
        <f t="shared" si="2"/>
        <v>9.724444444444444</v>
      </c>
      <c r="H18" s="276">
        <v>38608</v>
      </c>
      <c r="I18" s="281">
        <v>5198919</v>
      </c>
      <c r="J18" s="281">
        <f t="shared" si="3"/>
        <v>3.4752627159731618E-2</v>
      </c>
      <c r="K18" s="281">
        <f t="shared" si="4"/>
        <v>17.341753615840314</v>
      </c>
      <c r="L18" s="281">
        <v>3.7814999999999999</v>
      </c>
      <c r="M18" s="281">
        <v>-4.1269999999999998</v>
      </c>
      <c r="N18" s="281">
        <v>279.44</v>
      </c>
      <c r="O18" s="281">
        <v>19.018999999999998</v>
      </c>
      <c r="P18" s="281">
        <v>160.304</v>
      </c>
      <c r="Q18" s="283">
        <v>143011922.20699999</v>
      </c>
      <c r="R18" s="283">
        <v>0.95597565798898065</v>
      </c>
      <c r="S18" s="282"/>
      <c r="V18" s="282"/>
      <c r="W18" s="282"/>
      <c r="Z18" s="282"/>
      <c r="AA18" s="282"/>
      <c r="AB18" s="282"/>
      <c r="AF18" s="282"/>
      <c r="AG18" s="282"/>
      <c r="AJ18" s="282"/>
      <c r="AK18" s="282"/>
    </row>
    <row r="19" spans="1:37" x14ac:dyDescent="0.35">
      <c r="A19" s="277">
        <v>43410</v>
      </c>
      <c r="B19" s="278">
        <v>310</v>
      </c>
      <c r="C19" s="279">
        <v>0.41200231481481481</v>
      </c>
      <c r="D19" s="279">
        <v>0.85912037037037037</v>
      </c>
      <c r="E19" s="278">
        <f t="shared" si="0"/>
        <v>10.730833333333333</v>
      </c>
      <c r="F19" s="280">
        <f t="shared" si="1"/>
        <v>0.44711805555555556</v>
      </c>
      <c r="G19" s="278">
        <f t="shared" si="2"/>
        <v>9.730833333333333</v>
      </c>
      <c r="H19" s="276">
        <v>38631</v>
      </c>
      <c r="I19" s="281">
        <v>5526015</v>
      </c>
      <c r="J19" s="281">
        <f t="shared" si="3"/>
        <v>3.6939128879308239E-2</v>
      </c>
      <c r="K19" s="281">
        <f t="shared" si="4"/>
        <v>18.432830095532903</v>
      </c>
      <c r="L19" s="281">
        <v>3.8102999999999998</v>
      </c>
      <c r="M19" s="281">
        <v>-4.1849999999999996</v>
      </c>
      <c r="N19" s="281">
        <v>279.39400000000001</v>
      </c>
      <c r="O19" s="281">
        <v>19.87</v>
      </c>
      <c r="P19" s="281">
        <v>159.37799999999999</v>
      </c>
      <c r="Q19" s="283">
        <v>142685789.87400001</v>
      </c>
      <c r="R19" s="283">
        <v>0.95379559798545266</v>
      </c>
      <c r="S19" s="282"/>
      <c r="V19" s="282"/>
      <c r="W19" s="282"/>
      <c r="Z19" s="282"/>
      <c r="AA19" s="282"/>
      <c r="AB19" s="282"/>
      <c r="AF19" s="282"/>
      <c r="AG19" s="282"/>
      <c r="AJ19" s="282"/>
      <c r="AK19" s="282"/>
    </row>
    <row r="20" spans="1:37" x14ac:dyDescent="0.35">
      <c r="A20" s="277">
        <v>43411</v>
      </c>
      <c r="B20" s="278">
        <v>311</v>
      </c>
      <c r="C20" s="279">
        <v>0.40938657407407408</v>
      </c>
      <c r="D20" s="279">
        <v>0.85677083333333337</v>
      </c>
      <c r="E20" s="278">
        <f t="shared" si="0"/>
        <v>10.737222222222222</v>
      </c>
      <c r="F20" s="280">
        <f t="shared" si="1"/>
        <v>0.44738425925925923</v>
      </c>
      <c r="G20" s="278">
        <f t="shared" si="2"/>
        <v>9.737222222222222</v>
      </c>
      <c r="H20" s="276">
        <v>38654</v>
      </c>
      <c r="I20" s="281">
        <v>5855670</v>
      </c>
      <c r="J20" s="281">
        <f t="shared" si="3"/>
        <v>3.9142736457410787E-2</v>
      </c>
      <c r="K20" s="281">
        <f t="shared" si="4"/>
        <v>19.532442493462135</v>
      </c>
      <c r="L20" s="281">
        <v>3.8409</v>
      </c>
      <c r="M20" s="281">
        <v>-4.2469999999999999</v>
      </c>
      <c r="N20" s="281">
        <v>279.34500000000003</v>
      </c>
      <c r="O20" s="281">
        <v>20.72</v>
      </c>
      <c r="P20" s="281">
        <v>158.44900000000001</v>
      </c>
      <c r="Q20" s="283">
        <v>142407288.43099999</v>
      </c>
      <c r="R20" s="283">
        <v>0.95193393081733046</v>
      </c>
      <c r="S20" s="282"/>
      <c r="V20" s="282"/>
      <c r="W20" s="282"/>
      <c r="Z20" s="282"/>
      <c r="AA20" s="282"/>
      <c r="AB20" s="282"/>
      <c r="AF20" s="282"/>
      <c r="AG20" s="282"/>
      <c r="AJ20" s="282"/>
      <c r="AK20" s="282"/>
    </row>
    <row r="21" spans="1:37" x14ac:dyDescent="0.35">
      <c r="A21" s="277">
        <v>43412</v>
      </c>
      <c r="B21" s="278">
        <v>312</v>
      </c>
      <c r="C21" s="279">
        <v>0.4067708333333333</v>
      </c>
      <c r="D21" s="279">
        <v>0.85444444444444445</v>
      </c>
      <c r="E21" s="278">
        <f t="shared" si="0"/>
        <v>10.744166666666667</v>
      </c>
      <c r="F21" s="280">
        <f t="shared" si="1"/>
        <v>0.44767361111111109</v>
      </c>
      <c r="G21" s="278">
        <f t="shared" si="2"/>
        <v>9.7441666666666666</v>
      </c>
      <c r="H21" s="276">
        <v>38679</v>
      </c>
      <c r="I21" s="281">
        <v>6188039</v>
      </c>
      <c r="J21" s="281">
        <f t="shared" si="3"/>
        <v>4.1364486005048065E-2</v>
      </c>
      <c r="K21" s="281">
        <f t="shared" si="4"/>
        <v>20.641107834765439</v>
      </c>
      <c r="L21" s="281">
        <v>3.8733</v>
      </c>
      <c r="M21" s="281">
        <v>-4.3120000000000003</v>
      </c>
      <c r="N21" s="281">
        <v>279.29399999999998</v>
      </c>
      <c r="O21" s="281">
        <v>21.568999999999999</v>
      </c>
      <c r="P21" s="281">
        <v>157.51599999999999</v>
      </c>
      <c r="Q21" s="283">
        <v>142176697.78099999</v>
      </c>
      <c r="R21" s="283">
        <v>0.95039252752061232</v>
      </c>
      <c r="S21" s="282"/>
      <c r="V21" s="282"/>
      <c r="W21" s="282"/>
      <c r="Z21" s="282"/>
      <c r="AA21" s="282"/>
      <c r="AB21" s="282"/>
      <c r="AF21" s="282"/>
      <c r="AG21" s="282"/>
      <c r="AJ21" s="282"/>
      <c r="AK21" s="282"/>
    </row>
    <row r="22" spans="1:37" x14ac:dyDescent="0.35">
      <c r="A22" s="277">
        <v>43413</v>
      </c>
      <c r="B22" s="278">
        <v>313</v>
      </c>
      <c r="C22" s="279">
        <v>0.40415509259259258</v>
      </c>
      <c r="D22" s="279">
        <v>0.85214120370370372</v>
      </c>
      <c r="E22" s="278">
        <f t="shared" si="0"/>
        <v>10.751666666666667</v>
      </c>
      <c r="F22" s="280">
        <f t="shared" si="1"/>
        <v>0.44798611111111114</v>
      </c>
      <c r="G22" s="278">
        <f t="shared" si="2"/>
        <v>9.7516666666666669</v>
      </c>
      <c r="H22" s="276">
        <v>38706</v>
      </c>
      <c r="I22" s="281">
        <v>6523281</v>
      </c>
      <c r="J22" s="281">
        <f t="shared" si="3"/>
        <v>4.3605440371577486E-2</v>
      </c>
      <c r="K22" s="281">
        <f t="shared" si="4"/>
        <v>21.759356487164435</v>
      </c>
      <c r="L22" s="281">
        <v>3.9075000000000002</v>
      </c>
      <c r="M22" s="281">
        <v>-4.38</v>
      </c>
      <c r="N22" s="281">
        <v>279.24</v>
      </c>
      <c r="O22" s="281">
        <v>22.416</v>
      </c>
      <c r="P22" s="281">
        <v>156.58099999999999</v>
      </c>
      <c r="Q22" s="283">
        <v>141994251.34</v>
      </c>
      <c r="R22" s="283">
        <v>0.94917294838489352</v>
      </c>
      <c r="S22" s="282"/>
      <c r="V22" s="282"/>
      <c r="W22" s="282"/>
      <c r="Z22" s="282"/>
      <c r="AA22" s="282"/>
      <c r="AB22" s="282"/>
      <c r="AF22" s="282"/>
      <c r="AG22" s="282"/>
      <c r="AJ22" s="282"/>
      <c r="AK22" s="282"/>
    </row>
    <row r="23" spans="1:37" x14ac:dyDescent="0.35">
      <c r="A23" s="277">
        <v>43414</v>
      </c>
      <c r="B23" s="278">
        <v>314</v>
      </c>
      <c r="C23" s="279">
        <v>0.40155092592592595</v>
      </c>
      <c r="D23" s="279">
        <v>0.84986111111111118</v>
      </c>
      <c r="E23" s="278">
        <f t="shared" si="0"/>
        <v>10.759444444444444</v>
      </c>
      <c r="F23" s="280">
        <f t="shared" si="1"/>
        <v>0.44831018518518517</v>
      </c>
      <c r="G23" s="278">
        <f t="shared" si="2"/>
        <v>9.7594444444444441</v>
      </c>
      <c r="H23" s="276">
        <v>38734</v>
      </c>
      <c r="I23" s="281">
        <v>6861556</v>
      </c>
      <c r="J23" s="281">
        <f t="shared" si="3"/>
        <v>4.5866669090943606E-2</v>
      </c>
      <c r="K23" s="281">
        <f t="shared" si="4"/>
        <v>22.887722154026793</v>
      </c>
      <c r="L23" s="281">
        <v>3.9437000000000002</v>
      </c>
      <c r="M23" s="281">
        <v>-4.4530000000000003</v>
      </c>
      <c r="N23" s="281">
        <v>279.18400000000003</v>
      </c>
      <c r="O23" s="281">
        <v>23.260999999999999</v>
      </c>
      <c r="P23" s="281">
        <v>155.64500000000001</v>
      </c>
      <c r="Q23" s="283">
        <v>141860134.86000001</v>
      </c>
      <c r="R23" s="283">
        <v>0.94827643508560655</v>
      </c>
      <c r="S23" s="282"/>
      <c r="V23" s="282"/>
      <c r="W23" s="282"/>
      <c r="Z23" s="282"/>
      <c r="AA23" s="282"/>
      <c r="AB23" s="282"/>
      <c r="AF23" s="282"/>
      <c r="AG23" s="282"/>
      <c r="AJ23" s="282"/>
      <c r="AK23" s="282"/>
    </row>
    <row r="24" spans="1:37" x14ac:dyDescent="0.35">
      <c r="A24" s="277">
        <v>43415</v>
      </c>
      <c r="B24" s="278">
        <v>315</v>
      </c>
      <c r="C24" s="279">
        <v>0.3989699074074074</v>
      </c>
      <c r="D24" s="279">
        <v>0.84759259259259256</v>
      </c>
      <c r="E24" s="278">
        <f t="shared" si="0"/>
        <v>10.766944444444444</v>
      </c>
      <c r="F24" s="280">
        <f t="shared" si="1"/>
        <v>0.44862268518518517</v>
      </c>
      <c r="G24" s="278">
        <f t="shared" si="2"/>
        <v>9.7669444444444444</v>
      </c>
      <c r="H24" s="276">
        <v>38761</v>
      </c>
      <c r="I24" s="281">
        <v>7203030</v>
      </c>
      <c r="J24" s="281">
        <f t="shared" si="3"/>
        <v>4.8149281804613926E-2</v>
      </c>
      <c r="K24" s="281">
        <f t="shared" si="4"/>
        <v>24.026758552596466</v>
      </c>
      <c r="L24" s="281">
        <v>3.9815999999999998</v>
      </c>
      <c r="M24" s="281">
        <v>-4.5289999999999999</v>
      </c>
      <c r="N24" s="281">
        <v>279.13</v>
      </c>
      <c r="O24" s="281">
        <v>24.102</v>
      </c>
      <c r="P24" s="281">
        <v>154.708</v>
      </c>
      <c r="Q24" s="283">
        <v>141774485.502</v>
      </c>
      <c r="R24" s="283">
        <v>0.94770390448741015</v>
      </c>
      <c r="S24" s="282"/>
      <c r="V24" s="282"/>
      <c r="W24" s="282"/>
      <c r="Z24" s="282"/>
      <c r="AA24" s="282"/>
      <c r="AB24" s="282"/>
      <c r="AF24" s="282"/>
      <c r="AG24" s="282"/>
      <c r="AJ24" s="282"/>
      <c r="AK24" s="282"/>
    </row>
    <row r="25" spans="1:37" x14ac:dyDescent="0.35">
      <c r="A25" s="277">
        <v>43416</v>
      </c>
      <c r="B25" s="278">
        <v>316</v>
      </c>
      <c r="C25" s="279">
        <v>0.3963888888888889</v>
      </c>
      <c r="D25" s="279">
        <v>0.8453587962962964</v>
      </c>
      <c r="E25" s="278">
        <f t="shared" si="0"/>
        <v>10.775277777777777</v>
      </c>
      <c r="F25" s="280">
        <f t="shared" si="1"/>
        <v>0.44896990740740739</v>
      </c>
      <c r="G25" s="278">
        <f t="shared" si="2"/>
        <v>9.7752777777777773</v>
      </c>
      <c r="H25" s="276">
        <v>38791</v>
      </c>
      <c r="I25" s="281">
        <v>7547847</v>
      </c>
      <c r="J25" s="281">
        <f t="shared" si="3"/>
        <v>5.0454241093138556E-2</v>
      </c>
      <c r="K25" s="281">
        <f t="shared" si="4"/>
        <v>25.17694601590436</v>
      </c>
      <c r="L25" s="281">
        <v>4.0213000000000001</v>
      </c>
      <c r="M25" s="281">
        <v>-4.6079999999999997</v>
      </c>
      <c r="N25" s="281">
        <v>279.06799999999998</v>
      </c>
      <c r="O25" s="281">
        <v>24.939</v>
      </c>
      <c r="P25" s="281">
        <v>153.77000000000001</v>
      </c>
      <c r="Q25" s="283">
        <v>141280270.787</v>
      </c>
      <c r="R25" s="283">
        <v>0.94440028315242719</v>
      </c>
      <c r="S25" s="282"/>
      <c r="V25" s="282"/>
      <c r="W25" s="282"/>
      <c r="Z25" s="282"/>
      <c r="AA25" s="282"/>
      <c r="AB25" s="282"/>
      <c r="AF25" s="282"/>
      <c r="AG25" s="282"/>
      <c r="AJ25" s="282"/>
      <c r="AK25" s="282"/>
    </row>
    <row r="26" spans="1:37" x14ac:dyDescent="0.35">
      <c r="A26" s="277">
        <v>43417</v>
      </c>
      <c r="B26" s="278">
        <v>317</v>
      </c>
      <c r="C26" s="279">
        <v>0.39380787037037041</v>
      </c>
      <c r="D26" s="279">
        <v>0.84313657407407405</v>
      </c>
      <c r="E26" s="278">
        <f t="shared" si="0"/>
        <v>10.783888888888889</v>
      </c>
      <c r="F26" s="280">
        <f t="shared" si="1"/>
        <v>0.4493287037037037</v>
      </c>
      <c r="G26" s="278">
        <f t="shared" si="2"/>
        <v>9.7838888888888889</v>
      </c>
      <c r="H26" s="276">
        <v>38822</v>
      </c>
      <c r="I26" s="281">
        <v>7896160</v>
      </c>
      <c r="J26" s="281">
        <f t="shared" si="3"/>
        <v>5.2782569698351989E-2</v>
      </c>
      <c r="K26" s="281">
        <f t="shared" si="4"/>
        <v>26.338794897795804</v>
      </c>
      <c r="L26" s="281">
        <v>4.0625999999999998</v>
      </c>
      <c r="M26" s="281">
        <v>-4.6920000000000002</v>
      </c>
      <c r="N26" s="281">
        <v>279.00400000000002</v>
      </c>
      <c r="O26" s="281">
        <v>25.771999999999998</v>
      </c>
      <c r="P26" s="281">
        <v>152.833</v>
      </c>
      <c r="Q26" s="283">
        <v>140835081.14700001</v>
      </c>
      <c r="R26" s="283">
        <v>0.94142437420399105</v>
      </c>
      <c r="S26" s="282"/>
      <c r="V26" s="282"/>
      <c r="W26" s="282"/>
      <c r="Z26" s="282"/>
      <c r="AA26" s="282"/>
      <c r="AB26" s="282"/>
      <c r="AF26" s="282"/>
      <c r="AG26" s="282"/>
      <c r="AJ26" s="282"/>
      <c r="AK26" s="282"/>
    </row>
    <row r="27" spans="1:37" x14ac:dyDescent="0.35">
      <c r="A27" s="277">
        <v>43418</v>
      </c>
      <c r="B27" s="278">
        <v>318</v>
      </c>
      <c r="C27" s="279">
        <v>0.39126157407407408</v>
      </c>
      <c r="D27" s="279">
        <v>0.84094907407407404</v>
      </c>
      <c r="E27" s="278">
        <f t="shared" si="0"/>
        <v>10.7925</v>
      </c>
      <c r="F27" s="280">
        <f t="shared" si="1"/>
        <v>0.44968750000000002</v>
      </c>
      <c r="G27" s="278">
        <f t="shared" si="2"/>
        <v>9.7925000000000004</v>
      </c>
      <c r="H27" s="276">
        <v>38853</v>
      </c>
      <c r="I27" s="281">
        <v>8248116</v>
      </c>
      <c r="J27" s="281">
        <f t="shared" si="3"/>
        <v>5.5135250254565789E-2</v>
      </c>
      <c r="K27" s="281">
        <f t="shared" si="4"/>
        <v>27.512795538239846</v>
      </c>
      <c r="L27" s="281">
        <v>4.1055999999999999</v>
      </c>
      <c r="M27" s="281">
        <v>-4.7789999999999999</v>
      </c>
      <c r="N27" s="281">
        <v>278.94299999999998</v>
      </c>
      <c r="O27" s="281">
        <v>26.599</v>
      </c>
      <c r="P27" s="281">
        <v>151.89699999999999</v>
      </c>
      <c r="Q27" s="283">
        <v>140439382.80700001</v>
      </c>
      <c r="R27" s="283">
        <v>0.93877929416374717</v>
      </c>
      <c r="S27" s="282"/>
      <c r="V27" s="282"/>
      <c r="W27" s="282"/>
      <c r="Z27" s="282"/>
      <c r="AA27" s="282"/>
      <c r="AB27" s="282"/>
      <c r="AF27" s="282"/>
      <c r="AG27" s="282"/>
      <c r="AJ27" s="282"/>
      <c r="AK27" s="282"/>
    </row>
    <row r="28" spans="1:37" x14ac:dyDescent="0.35">
      <c r="A28" s="277">
        <v>43419</v>
      </c>
      <c r="B28" s="278">
        <v>319</v>
      </c>
      <c r="C28" s="279">
        <v>0.38870370370370372</v>
      </c>
      <c r="D28" s="279">
        <v>0.83878472222222211</v>
      </c>
      <c r="E28" s="278">
        <f t="shared" si="0"/>
        <v>10.801944444444445</v>
      </c>
      <c r="F28" s="280">
        <f t="shared" si="1"/>
        <v>0.45008101851851851</v>
      </c>
      <c r="G28" s="278">
        <f t="shared" si="2"/>
        <v>9.8019444444444446</v>
      </c>
      <c r="H28" s="276">
        <v>38887</v>
      </c>
      <c r="I28" s="281">
        <v>8603837</v>
      </c>
      <c r="J28" s="281">
        <f t="shared" si="3"/>
        <v>5.7513098281412697E-2</v>
      </c>
      <c r="K28" s="281">
        <f t="shared" si="4"/>
        <v>28.69935488605433</v>
      </c>
      <c r="L28" s="281">
        <v>4.1500000000000004</v>
      </c>
      <c r="M28" s="281">
        <v>-4.8710000000000004</v>
      </c>
      <c r="N28" s="281">
        <v>278.87299999999999</v>
      </c>
      <c r="O28" s="281">
        <v>27.42</v>
      </c>
      <c r="P28" s="281">
        <v>150.96299999999999</v>
      </c>
      <c r="Q28" s="283">
        <v>140093595.13699999</v>
      </c>
      <c r="R28" s="283">
        <v>0.93646784634701008</v>
      </c>
      <c r="S28" s="282"/>
      <c r="V28" s="282"/>
      <c r="W28" s="282"/>
      <c r="Z28" s="282"/>
      <c r="AA28" s="282"/>
      <c r="AB28" s="282"/>
      <c r="AF28" s="282"/>
      <c r="AG28" s="282"/>
      <c r="AJ28" s="282"/>
      <c r="AK28" s="282"/>
    </row>
    <row r="29" spans="1:37" x14ac:dyDescent="0.35">
      <c r="A29" s="277">
        <v>43420</v>
      </c>
      <c r="B29" s="278">
        <v>320</v>
      </c>
      <c r="C29" s="279">
        <v>0.38616898148148149</v>
      </c>
      <c r="D29" s="279">
        <v>0.83665509259259263</v>
      </c>
      <c r="E29" s="278">
        <f t="shared" si="0"/>
        <v>10.811666666666667</v>
      </c>
      <c r="F29" s="280">
        <f t="shared" si="1"/>
        <v>0.45048611111111114</v>
      </c>
      <c r="G29" s="278">
        <f t="shared" si="2"/>
        <v>9.8116666666666674</v>
      </c>
      <c r="H29" s="276">
        <v>38922</v>
      </c>
      <c r="I29" s="281">
        <v>8963454</v>
      </c>
      <c r="J29" s="281">
        <f t="shared" si="3"/>
        <v>5.9916989459809819E-2</v>
      </c>
      <c r="K29" s="281">
        <f t="shared" si="4"/>
        <v>29.898909910871538</v>
      </c>
      <c r="L29" s="281">
        <v>4.1958000000000002</v>
      </c>
      <c r="M29" s="281">
        <v>-4.9669999999999996</v>
      </c>
      <c r="N29" s="281">
        <v>278.80599999999998</v>
      </c>
      <c r="O29" s="281">
        <v>28.234999999999999</v>
      </c>
      <c r="P29" s="281">
        <v>150.03100000000001</v>
      </c>
      <c r="Q29" s="283">
        <v>139798088.495</v>
      </c>
      <c r="R29" s="283">
        <v>0.93449250644410919</v>
      </c>
      <c r="S29" s="282"/>
      <c r="V29" s="282"/>
      <c r="W29" s="282"/>
      <c r="Z29" s="282"/>
      <c r="AA29" s="282"/>
      <c r="AB29" s="282"/>
      <c r="AF29" s="282"/>
      <c r="AG29" s="282"/>
      <c r="AJ29" s="282"/>
      <c r="AK29" s="282"/>
    </row>
    <row r="30" spans="1:37" x14ac:dyDescent="0.35">
      <c r="A30" s="277">
        <v>43421</v>
      </c>
      <c r="B30" s="278">
        <v>321</v>
      </c>
      <c r="C30" s="279">
        <v>0.3836458333333333</v>
      </c>
      <c r="D30" s="279">
        <v>0.83456018518518515</v>
      </c>
      <c r="E30" s="278">
        <f t="shared" si="0"/>
        <v>10.821944444444444</v>
      </c>
      <c r="F30" s="280">
        <f t="shared" si="1"/>
        <v>0.45091435185185186</v>
      </c>
      <c r="G30" s="278">
        <f t="shared" si="2"/>
        <v>9.8219444444444441</v>
      </c>
      <c r="H30" s="276">
        <v>38959</v>
      </c>
      <c r="I30" s="281">
        <v>9327069</v>
      </c>
      <c r="J30" s="281">
        <f t="shared" si="3"/>
        <v>6.234760561764683E-2</v>
      </c>
      <c r="K30" s="281">
        <f t="shared" si="4"/>
        <v>31.111800848588356</v>
      </c>
      <c r="L30" s="281">
        <v>4.2427999999999999</v>
      </c>
      <c r="M30" s="281">
        <v>-5.0659999999999998</v>
      </c>
      <c r="N30" s="281">
        <v>278.73099999999999</v>
      </c>
      <c r="O30" s="281">
        <v>29.042000000000002</v>
      </c>
      <c r="P30" s="281">
        <v>149.102</v>
      </c>
      <c r="Q30" s="283">
        <v>139553182.29699999</v>
      </c>
      <c r="R30" s="283">
        <v>0.93285540961913427</v>
      </c>
      <c r="S30" s="282"/>
      <c r="V30" s="282"/>
      <c r="W30" s="282"/>
      <c r="Z30" s="282"/>
      <c r="AA30" s="282"/>
      <c r="AB30" s="282"/>
      <c r="AF30" s="282"/>
      <c r="AG30" s="282"/>
      <c r="AJ30" s="282"/>
      <c r="AK30" s="282"/>
    </row>
    <row r="31" spans="1:37" x14ac:dyDescent="0.35">
      <c r="A31" s="277">
        <v>43422</v>
      </c>
      <c r="B31" s="278">
        <v>322</v>
      </c>
      <c r="C31" s="279">
        <v>0.38113425925925926</v>
      </c>
      <c r="D31" s="279">
        <v>0.83248842592592587</v>
      </c>
      <c r="E31" s="278">
        <f t="shared" si="0"/>
        <v>10.8325</v>
      </c>
      <c r="F31" s="280">
        <f t="shared" si="1"/>
        <v>0.45135416666666667</v>
      </c>
      <c r="G31" s="278">
        <f t="shared" si="2"/>
        <v>9.8324999999999996</v>
      </c>
      <c r="H31" s="276">
        <v>38997</v>
      </c>
      <c r="I31" s="281">
        <v>9694788</v>
      </c>
      <c r="J31" s="281">
        <f t="shared" si="3"/>
        <v>6.480565532116199E-2</v>
      </c>
      <c r="K31" s="281">
        <f t="shared" si="4"/>
        <v>32.338381277685862</v>
      </c>
      <c r="L31" s="281">
        <v>4.2908999999999997</v>
      </c>
      <c r="M31" s="281">
        <v>-5.1710000000000003</v>
      </c>
      <c r="N31" s="281">
        <v>278.65199999999999</v>
      </c>
      <c r="O31" s="281">
        <v>29.841999999999999</v>
      </c>
      <c r="P31" s="281">
        <v>148.17699999999999</v>
      </c>
      <c r="Q31" s="283">
        <v>139359143.31400001</v>
      </c>
      <c r="R31" s="283">
        <v>0.93155833912608521</v>
      </c>
      <c r="S31" s="282"/>
      <c r="V31" s="282"/>
      <c r="W31" s="282"/>
      <c r="Z31" s="282"/>
      <c r="AA31" s="282"/>
      <c r="AB31" s="282"/>
      <c r="AF31" s="282"/>
      <c r="AG31" s="282"/>
      <c r="AJ31" s="282"/>
      <c r="AK31" s="282"/>
    </row>
    <row r="32" spans="1:37" x14ac:dyDescent="0.35">
      <c r="A32" s="277">
        <v>43423</v>
      </c>
      <c r="B32" s="278">
        <v>323</v>
      </c>
      <c r="C32" s="279">
        <v>0.37865740740740739</v>
      </c>
      <c r="D32" s="279">
        <v>0.83045138888888881</v>
      </c>
      <c r="E32" s="278">
        <f t="shared" si="0"/>
        <v>10.843055555555555</v>
      </c>
      <c r="F32" s="280">
        <f t="shared" si="1"/>
        <v>0.45179398148148148</v>
      </c>
      <c r="G32" s="278">
        <f t="shared" si="2"/>
        <v>9.843055555555555</v>
      </c>
      <c r="H32" s="276">
        <v>39035</v>
      </c>
      <c r="I32" s="281">
        <v>10066705</v>
      </c>
      <c r="J32" s="281">
        <f t="shared" si="3"/>
        <v>6.7291766921547744E-2</v>
      </c>
      <c r="K32" s="281">
        <f t="shared" si="4"/>
        <v>33.578964748892567</v>
      </c>
      <c r="L32" s="281">
        <v>4.3399000000000001</v>
      </c>
      <c r="M32" s="281">
        <v>-5.2789999999999999</v>
      </c>
      <c r="N32" s="281">
        <v>278.57600000000002</v>
      </c>
      <c r="O32" s="281">
        <v>30.634</v>
      </c>
      <c r="P32" s="281">
        <v>147.256</v>
      </c>
      <c r="Q32" s="283">
        <v>139216184.241</v>
      </c>
      <c r="R32" s="283">
        <v>0.93060271674322637</v>
      </c>
      <c r="S32" s="282"/>
      <c r="V32" s="282"/>
      <c r="W32" s="282"/>
      <c r="Z32" s="282"/>
      <c r="AA32" s="282"/>
      <c r="AB32" s="282"/>
      <c r="AF32" s="282"/>
      <c r="AG32" s="282"/>
      <c r="AJ32" s="282"/>
      <c r="AK32" s="282"/>
    </row>
    <row r="33" spans="1:37" x14ac:dyDescent="0.35">
      <c r="A33" s="277">
        <v>43424</v>
      </c>
      <c r="B33" s="278">
        <v>324</v>
      </c>
      <c r="C33" s="279">
        <v>0.37618055555555557</v>
      </c>
      <c r="D33" s="279">
        <v>0.82846064814814813</v>
      </c>
      <c r="E33" s="278">
        <f t="shared" si="0"/>
        <v>10.854722222222222</v>
      </c>
      <c r="F33" s="280">
        <f t="shared" si="1"/>
        <v>0.45228009259259255</v>
      </c>
      <c r="G33" s="278">
        <f t="shared" si="2"/>
        <v>9.8547222222222217</v>
      </c>
      <c r="H33" s="276">
        <v>39077</v>
      </c>
      <c r="I33" s="281">
        <v>10442882</v>
      </c>
      <c r="J33" s="281">
        <f t="shared" si="3"/>
        <v>6.9806354863207618E-2</v>
      </c>
      <c r="K33" s="281">
        <f t="shared" si="4"/>
        <v>34.833758072263436</v>
      </c>
      <c r="L33" s="281">
        <v>4.3897000000000004</v>
      </c>
      <c r="M33" s="281">
        <v>-5.3920000000000003</v>
      </c>
      <c r="N33" s="281">
        <v>278.49200000000002</v>
      </c>
      <c r="O33" s="281">
        <v>31.416</v>
      </c>
      <c r="P33" s="281">
        <v>146.339</v>
      </c>
      <c r="Q33" s="283">
        <v>139124462.542</v>
      </c>
      <c r="R33" s="283">
        <v>0.92998959505238943</v>
      </c>
      <c r="S33" s="282"/>
      <c r="V33" s="282"/>
      <c r="W33" s="282"/>
      <c r="Z33" s="282"/>
      <c r="AA33" s="282"/>
      <c r="AB33" s="282"/>
      <c r="AF33" s="282"/>
      <c r="AG33" s="282"/>
      <c r="AJ33" s="282"/>
      <c r="AK33" s="282"/>
    </row>
    <row r="34" spans="1:37" x14ac:dyDescent="0.35">
      <c r="A34" s="277">
        <v>43425</v>
      </c>
      <c r="B34" s="278">
        <v>325</v>
      </c>
      <c r="C34" s="279">
        <v>0.37372685185185189</v>
      </c>
      <c r="D34" s="279">
        <v>0.82648148148148148</v>
      </c>
      <c r="E34" s="278">
        <f t="shared" si="0"/>
        <v>10.866111111111111</v>
      </c>
      <c r="F34" s="280">
        <f t="shared" si="1"/>
        <v>0.45275462962962965</v>
      </c>
      <c r="G34" s="278">
        <f t="shared" si="2"/>
        <v>9.8661111111111115</v>
      </c>
      <c r="H34" s="276">
        <v>39118</v>
      </c>
      <c r="I34" s="281">
        <v>10823388</v>
      </c>
      <c r="J34" s="281">
        <f t="shared" si="3"/>
        <v>7.2349880382655177E-2</v>
      </c>
      <c r="K34" s="281">
        <f t="shared" si="4"/>
        <v>36.102991407375782</v>
      </c>
      <c r="L34" s="281">
        <v>4.4400000000000004</v>
      </c>
      <c r="M34" s="281">
        <v>-5.5090000000000003</v>
      </c>
      <c r="N34" s="281">
        <v>278.41000000000003</v>
      </c>
      <c r="O34" s="281">
        <v>32.19</v>
      </c>
      <c r="P34" s="281">
        <v>145.428</v>
      </c>
      <c r="Q34" s="283">
        <v>139084079.586</v>
      </c>
      <c r="R34" s="283">
        <v>0.92971965166348958</v>
      </c>
      <c r="S34" s="282"/>
      <c r="V34" s="282"/>
      <c r="W34" s="282"/>
      <c r="Z34" s="282"/>
      <c r="AA34" s="282"/>
      <c r="AB34" s="282"/>
      <c r="AF34" s="282"/>
      <c r="AG34" s="282"/>
      <c r="AJ34" s="282"/>
      <c r="AK34" s="282"/>
    </row>
    <row r="35" spans="1:37" x14ac:dyDescent="0.35">
      <c r="A35" s="277">
        <v>43426</v>
      </c>
      <c r="B35" s="278">
        <v>326</v>
      </c>
      <c r="C35" s="279">
        <v>0.3712847222222222</v>
      </c>
      <c r="D35" s="279">
        <v>0.82454861111111111</v>
      </c>
      <c r="E35" s="278">
        <f t="shared" si="0"/>
        <v>10.878333333333334</v>
      </c>
      <c r="F35" s="280">
        <f t="shared" si="1"/>
        <v>0.45326388888888891</v>
      </c>
      <c r="G35" s="278">
        <f t="shared" si="2"/>
        <v>9.8783333333333339</v>
      </c>
      <c r="H35" s="276">
        <v>39162</v>
      </c>
      <c r="I35" s="281">
        <v>11208252</v>
      </c>
      <c r="J35" s="281">
        <f t="shared" si="3"/>
        <v>7.4922537332917913E-2</v>
      </c>
      <c r="K35" s="281">
        <f t="shared" si="4"/>
        <v>37.386761487964989</v>
      </c>
      <c r="L35" s="281">
        <v>4.4907000000000004</v>
      </c>
      <c r="M35" s="281">
        <v>-5.6310000000000002</v>
      </c>
      <c r="N35" s="281">
        <v>278.31900000000002</v>
      </c>
      <c r="O35" s="281">
        <v>32.954000000000001</v>
      </c>
      <c r="P35" s="281">
        <v>144.523</v>
      </c>
      <c r="Q35" s="283">
        <v>138619965.96599999</v>
      </c>
      <c r="R35" s="283">
        <v>0.92661724372145127</v>
      </c>
      <c r="S35" s="282"/>
      <c r="V35" s="282"/>
      <c r="W35" s="282"/>
      <c r="Z35" s="282"/>
      <c r="AA35" s="282"/>
      <c r="AB35" s="282"/>
      <c r="AF35" s="282"/>
      <c r="AG35" s="282"/>
      <c r="AJ35" s="282"/>
      <c r="AK35" s="282"/>
    </row>
    <row r="36" spans="1:37" x14ac:dyDescent="0.35">
      <c r="A36" s="277">
        <v>43427</v>
      </c>
      <c r="B36" s="278">
        <v>327</v>
      </c>
      <c r="C36" s="279">
        <v>0.36887731481481478</v>
      </c>
      <c r="D36" s="279">
        <v>0.82266203703703711</v>
      </c>
      <c r="E36" s="278">
        <f t="shared" si="0"/>
        <v>10.890833333333333</v>
      </c>
      <c r="F36" s="280">
        <f t="shared" si="1"/>
        <v>0.45378472222222221</v>
      </c>
      <c r="G36" s="278">
        <f t="shared" si="2"/>
        <v>9.8908333333333331</v>
      </c>
      <c r="H36" s="276">
        <v>39207</v>
      </c>
      <c r="I36" s="281">
        <v>11597502</v>
      </c>
      <c r="J36" s="281">
        <f t="shared" si="3"/>
        <v>7.75245128824361E-2</v>
      </c>
      <c r="K36" s="281">
        <f t="shared" si="4"/>
        <v>38.685161712120404</v>
      </c>
      <c r="L36" s="281">
        <v>4.5414000000000003</v>
      </c>
      <c r="M36" s="281">
        <v>-5.7569999999999997</v>
      </c>
      <c r="N36" s="281">
        <v>278.23099999999999</v>
      </c>
      <c r="O36" s="281">
        <v>33.707999999999998</v>
      </c>
      <c r="P36" s="281">
        <v>143.62299999999999</v>
      </c>
      <c r="Q36" s="283">
        <v>138207716.80500001</v>
      </c>
      <c r="R36" s="283">
        <v>0.92386152827577028</v>
      </c>
      <c r="S36" s="282"/>
      <c r="V36" s="282"/>
      <c r="W36" s="282"/>
      <c r="Z36" s="282"/>
      <c r="AA36" s="282"/>
      <c r="AB36" s="282"/>
      <c r="AF36" s="282"/>
      <c r="AG36" s="282"/>
      <c r="AJ36" s="282"/>
      <c r="AK36" s="282"/>
    </row>
    <row r="37" spans="1:37" x14ac:dyDescent="0.35">
      <c r="A37" s="277">
        <v>43428</v>
      </c>
      <c r="B37" s="278">
        <v>328</v>
      </c>
      <c r="C37" s="279">
        <v>0.36648148148148146</v>
      </c>
      <c r="D37" s="279">
        <v>0.82081018518518523</v>
      </c>
      <c r="E37" s="278">
        <f t="shared" si="0"/>
        <v>10.903888888888888</v>
      </c>
      <c r="F37" s="280">
        <f t="shared" si="1"/>
        <v>0.45432870370370365</v>
      </c>
      <c r="G37" s="278">
        <f t="shared" si="2"/>
        <v>9.9038888888888881</v>
      </c>
      <c r="H37" s="276">
        <v>39254</v>
      </c>
      <c r="I37" s="281">
        <v>11991122</v>
      </c>
      <c r="J37" s="281">
        <f t="shared" si="3"/>
        <v>8.0155700077815278E-2</v>
      </c>
      <c r="K37" s="281">
        <f t="shared" si="4"/>
        <v>39.998138709505255</v>
      </c>
      <c r="L37" s="281">
        <v>4.5919999999999996</v>
      </c>
      <c r="M37" s="281">
        <v>-5.8879999999999999</v>
      </c>
      <c r="N37" s="281">
        <v>278.13400000000001</v>
      </c>
      <c r="O37" s="281">
        <v>34.451999999999998</v>
      </c>
      <c r="P37" s="281">
        <v>142.72999999999999</v>
      </c>
      <c r="Q37" s="283">
        <v>137847797.42199999</v>
      </c>
      <c r="R37" s="283">
        <v>0.92145561579185575</v>
      </c>
      <c r="S37" s="282"/>
      <c r="V37" s="282"/>
      <c r="W37" s="282"/>
      <c r="Z37" s="282"/>
      <c r="AA37" s="282"/>
      <c r="AB37" s="282"/>
      <c r="AF37" s="282"/>
      <c r="AG37" s="282"/>
      <c r="AJ37" s="282"/>
      <c r="AK37" s="282"/>
    </row>
    <row r="38" spans="1:37" x14ac:dyDescent="0.35">
      <c r="A38" s="277">
        <v>43429</v>
      </c>
      <c r="B38" s="278">
        <v>329</v>
      </c>
      <c r="C38" s="279">
        <v>0.36410879629629633</v>
      </c>
      <c r="D38" s="279">
        <v>0.81900462962962972</v>
      </c>
      <c r="E38" s="278">
        <f t="shared" si="0"/>
        <v>10.9175</v>
      </c>
      <c r="F38" s="280">
        <f t="shared" si="1"/>
        <v>0.45489583333333333</v>
      </c>
      <c r="G38" s="278">
        <f t="shared" si="2"/>
        <v>9.9175000000000004</v>
      </c>
      <c r="H38" s="276">
        <v>39303</v>
      </c>
      <c r="I38" s="281">
        <v>12389090</v>
      </c>
      <c r="J38" s="281">
        <f t="shared" si="3"/>
        <v>8.2815951858138087E-2</v>
      </c>
      <c r="K38" s="281">
        <f t="shared" si="4"/>
        <v>41.325619095906497</v>
      </c>
      <c r="L38" s="281">
        <v>4.6421000000000001</v>
      </c>
      <c r="M38" s="281">
        <v>-6.024</v>
      </c>
      <c r="N38" s="281">
        <v>278.03399999999999</v>
      </c>
      <c r="O38" s="281">
        <v>35.185000000000002</v>
      </c>
      <c r="P38" s="281">
        <v>141.84299999999999</v>
      </c>
      <c r="Q38" s="283">
        <v>137540618.632</v>
      </c>
      <c r="R38" s="283">
        <v>0.91940225239837969</v>
      </c>
      <c r="S38" s="282"/>
      <c r="V38" s="282"/>
      <c r="W38" s="282"/>
      <c r="Z38" s="282"/>
      <c r="AA38" s="282"/>
      <c r="AB38" s="282"/>
      <c r="AF38" s="282"/>
      <c r="AG38" s="282"/>
      <c r="AJ38" s="282"/>
      <c r="AK38" s="282"/>
    </row>
    <row r="39" spans="1:37" x14ac:dyDescent="0.35">
      <c r="A39" s="277">
        <v>43430</v>
      </c>
      <c r="B39" s="278">
        <v>330</v>
      </c>
      <c r="C39" s="279">
        <v>0.36175925925925928</v>
      </c>
      <c r="D39" s="279">
        <v>0.81723379629629633</v>
      </c>
      <c r="E39" s="278">
        <f t="shared" si="0"/>
        <v>10.93138888888889</v>
      </c>
      <c r="F39" s="280">
        <f t="shared" si="1"/>
        <v>0.45547453703703705</v>
      </c>
      <c r="G39" s="278">
        <f t="shared" si="2"/>
        <v>9.9313888888888897</v>
      </c>
      <c r="H39" s="276">
        <v>39353</v>
      </c>
      <c r="I39" s="281">
        <v>12791366</v>
      </c>
      <c r="J39" s="281">
        <f t="shared" si="3"/>
        <v>8.5505000839918383E-2</v>
      </c>
      <c r="K39" s="281">
        <f t="shared" si="4"/>
        <v>42.667469445482197</v>
      </c>
      <c r="L39" s="281">
        <v>4.6916000000000002</v>
      </c>
      <c r="M39" s="281">
        <v>-6.1639999999999997</v>
      </c>
      <c r="N39" s="281">
        <v>277.93599999999998</v>
      </c>
      <c r="O39" s="281">
        <v>35.908000000000001</v>
      </c>
      <c r="P39" s="281">
        <v>140.964</v>
      </c>
      <c r="Q39" s="283">
        <v>137085840.12099999</v>
      </c>
      <c r="R39" s="283">
        <v>0.91636224580603987</v>
      </c>
      <c r="S39" s="282"/>
      <c r="V39" s="282"/>
      <c r="W39" s="282"/>
      <c r="Z39" s="282"/>
      <c r="AA39" s="282"/>
      <c r="AB39" s="282"/>
      <c r="AF39" s="282"/>
      <c r="AG39" s="282"/>
      <c r="AJ39" s="282"/>
      <c r="AK39" s="282"/>
    </row>
    <row r="40" spans="1:37" x14ac:dyDescent="0.35">
      <c r="A40" s="277">
        <v>43431</v>
      </c>
      <c r="B40" s="278">
        <v>331</v>
      </c>
      <c r="C40" s="279">
        <v>0.35943287037037036</v>
      </c>
      <c r="D40" s="279">
        <v>0.81549768518518517</v>
      </c>
      <c r="E40" s="278">
        <f t="shared" si="0"/>
        <v>10.945555555555556</v>
      </c>
      <c r="F40" s="280">
        <f t="shared" si="1"/>
        <v>0.45606481481481481</v>
      </c>
      <c r="G40" s="278">
        <f t="shared" si="2"/>
        <v>9.9455555555555559</v>
      </c>
      <c r="H40" s="276">
        <v>39404</v>
      </c>
      <c r="I40" s="281">
        <v>13197873</v>
      </c>
      <c r="J40" s="281">
        <f t="shared" si="3"/>
        <v>8.822233230994532E-2</v>
      </c>
      <c r="K40" s="281">
        <f t="shared" si="4"/>
        <v>44.023432913486687</v>
      </c>
      <c r="L40" s="281">
        <v>4.7401999999999997</v>
      </c>
      <c r="M40" s="281">
        <v>-6.3079999999999998</v>
      </c>
      <c r="N40" s="281">
        <v>277.83</v>
      </c>
      <c r="O40" s="281">
        <v>36.619999999999997</v>
      </c>
      <c r="P40" s="281">
        <v>140.09100000000001</v>
      </c>
      <c r="Q40" s="283">
        <v>136938770.36899999</v>
      </c>
      <c r="R40" s="283">
        <v>0.91537914523114527</v>
      </c>
      <c r="S40" s="282"/>
      <c r="V40" s="282"/>
      <c r="W40" s="282"/>
      <c r="Z40" s="282"/>
      <c r="AA40" s="282"/>
      <c r="AB40" s="282"/>
      <c r="AF40" s="282"/>
      <c r="AG40" s="282"/>
      <c r="AJ40" s="282"/>
      <c r="AK40" s="282"/>
    </row>
    <row r="41" spans="1:37" x14ac:dyDescent="0.35">
      <c r="A41" s="277">
        <v>43432</v>
      </c>
      <c r="B41" s="278">
        <v>332</v>
      </c>
      <c r="C41" s="279">
        <v>0.35712962962962963</v>
      </c>
      <c r="D41" s="279">
        <v>0.81380787037037028</v>
      </c>
      <c r="E41" s="278">
        <f t="shared" si="0"/>
        <v>10.960277777777778</v>
      </c>
      <c r="F41" s="280">
        <f t="shared" si="1"/>
        <v>0.45667824074074076</v>
      </c>
      <c r="G41" s="278">
        <f t="shared" si="2"/>
        <v>9.9602777777777778</v>
      </c>
      <c r="H41" s="276">
        <v>39457</v>
      </c>
      <c r="I41" s="281">
        <v>13608550</v>
      </c>
      <c r="J41" s="281">
        <f t="shared" si="3"/>
        <v>9.0967538508402557E-2</v>
      </c>
      <c r="K41" s="281">
        <f t="shared" si="4"/>
        <v>45.393306025511023</v>
      </c>
      <c r="L41" s="281">
        <v>4.7878999999999996</v>
      </c>
      <c r="M41" s="281">
        <v>-6.4569999999999999</v>
      </c>
      <c r="N41" s="281">
        <v>277.726</v>
      </c>
      <c r="O41" s="281">
        <v>37.322000000000003</v>
      </c>
      <c r="P41" s="281">
        <v>139.226</v>
      </c>
      <c r="Q41" s="283">
        <v>136845498.09400001</v>
      </c>
      <c r="R41" s="283">
        <v>0.91475565857989827</v>
      </c>
      <c r="S41" s="282"/>
      <c r="V41" s="282"/>
      <c r="W41" s="282"/>
      <c r="Z41" s="282"/>
      <c r="AA41" s="282"/>
      <c r="AB41" s="282"/>
      <c r="AF41" s="282"/>
      <c r="AG41" s="282"/>
      <c r="AJ41" s="282"/>
      <c r="AK41" s="282"/>
    </row>
    <row r="42" spans="1:37" x14ac:dyDescent="0.35">
      <c r="A42" s="277">
        <v>43433</v>
      </c>
      <c r="B42" s="278">
        <v>333</v>
      </c>
      <c r="C42" s="279">
        <v>0.35484953703703703</v>
      </c>
      <c r="D42" s="279">
        <v>0.81215277777777783</v>
      </c>
      <c r="E42" s="278">
        <f t="shared" si="0"/>
        <v>10.975277777777778</v>
      </c>
      <c r="F42" s="280">
        <f t="shared" si="1"/>
        <v>0.45730324074074075</v>
      </c>
      <c r="G42" s="278">
        <f t="shared" si="2"/>
        <v>9.9752777777777784</v>
      </c>
      <c r="H42" s="276">
        <v>39511</v>
      </c>
      <c r="I42" s="281">
        <v>14023304</v>
      </c>
      <c r="J42" s="281">
        <f t="shared" si="3"/>
        <v>9.3739997768684802E-2</v>
      </c>
      <c r="K42" s="281">
        <f t="shared" si="4"/>
        <v>46.776778566472757</v>
      </c>
      <c r="L42" s="281">
        <v>4.8346999999999998</v>
      </c>
      <c r="M42" s="281">
        <v>-6.609</v>
      </c>
      <c r="N42" s="281">
        <v>277.61399999999998</v>
      </c>
      <c r="O42" s="281">
        <v>38.012999999999998</v>
      </c>
      <c r="P42" s="281">
        <v>138.36699999999999</v>
      </c>
      <c r="Q42" s="283">
        <v>136806133.33000001</v>
      </c>
      <c r="R42" s="283">
        <v>0.91449252138416148</v>
      </c>
      <c r="S42" s="282"/>
      <c r="V42" s="282"/>
      <c r="W42" s="282"/>
      <c r="Z42" s="282"/>
      <c r="AA42" s="282"/>
      <c r="AB42" s="282"/>
      <c r="AF42" s="282"/>
      <c r="AG42" s="282"/>
      <c r="AJ42" s="282"/>
      <c r="AK42" s="282"/>
    </row>
    <row r="43" spans="1:37" x14ac:dyDescent="0.35">
      <c r="A43" s="277">
        <v>43434</v>
      </c>
      <c r="B43" s="278">
        <v>334</v>
      </c>
      <c r="C43" s="279">
        <v>0.35259259259259257</v>
      </c>
      <c r="D43" s="279">
        <v>0.81053240740740751</v>
      </c>
      <c r="E43" s="278">
        <f t="shared" si="0"/>
        <v>10.990555555555556</v>
      </c>
      <c r="F43" s="280">
        <f t="shared" si="1"/>
        <v>0.45793981481481483</v>
      </c>
      <c r="G43" s="278">
        <f t="shared" si="2"/>
        <v>9.9905555555555559</v>
      </c>
      <c r="H43" s="276">
        <v>39566</v>
      </c>
      <c r="I43" s="281">
        <v>14442064</v>
      </c>
      <c r="J43" s="281">
        <f t="shared" si="3"/>
        <v>9.6539235485104166E-2</v>
      </c>
      <c r="K43" s="281">
        <f t="shared" si="4"/>
        <v>48.173613705502483</v>
      </c>
      <c r="L43" s="281">
        <v>4.8804999999999996</v>
      </c>
      <c r="M43" s="281">
        <v>-6.766</v>
      </c>
      <c r="N43" s="281">
        <v>277.50400000000002</v>
      </c>
      <c r="O43" s="281">
        <v>38.694000000000003</v>
      </c>
      <c r="P43" s="281">
        <v>137.51599999999999</v>
      </c>
      <c r="Q43" s="283">
        <v>136820722.60600001</v>
      </c>
      <c r="R43" s="283">
        <v>0.91459004467109062</v>
      </c>
      <c r="S43" s="282"/>
      <c r="V43" s="282"/>
      <c r="W43" s="282"/>
      <c r="Z43" s="282"/>
      <c r="AA43" s="282"/>
      <c r="AB43" s="282"/>
      <c r="AF43" s="282"/>
      <c r="AG43" s="282"/>
      <c r="AJ43" s="282"/>
      <c r="AK43" s="282"/>
    </row>
    <row r="44" spans="1:37" x14ac:dyDescent="0.35">
      <c r="A44" s="277">
        <v>43435</v>
      </c>
      <c r="B44" s="278">
        <v>335</v>
      </c>
      <c r="C44" s="279">
        <v>0.3503472222222222</v>
      </c>
      <c r="D44" s="279">
        <v>0.80893518518518526</v>
      </c>
      <c r="E44" s="278">
        <f t="shared" si="0"/>
        <v>11.00611111111111</v>
      </c>
      <c r="F44" s="280">
        <f t="shared" si="1"/>
        <v>0.45858796296296295</v>
      </c>
      <c r="G44" s="278">
        <f t="shared" si="2"/>
        <v>10.00611111111111</v>
      </c>
      <c r="H44" s="276">
        <v>39622</v>
      </c>
      <c r="I44" s="281">
        <v>14864739</v>
      </c>
      <c r="J44" s="281">
        <f t="shared" si="3"/>
        <v>9.9364643360229654E-2</v>
      </c>
      <c r="K44" s="281">
        <f t="shared" si="4"/>
        <v>49.583507898809842</v>
      </c>
      <c r="L44" s="281">
        <v>4.9255000000000004</v>
      </c>
      <c r="M44" s="281">
        <v>-6.9269999999999996</v>
      </c>
      <c r="N44" s="281">
        <v>277.387</v>
      </c>
      <c r="O44" s="281">
        <v>39.363999999999997</v>
      </c>
      <c r="P44" s="281">
        <v>136.67099999999999</v>
      </c>
      <c r="Q44" s="283">
        <v>136398372.877</v>
      </c>
      <c r="R44" s="283">
        <v>0.91176681109831315</v>
      </c>
      <c r="S44" s="282"/>
      <c r="V44" s="282"/>
      <c r="W44" s="282"/>
      <c r="Z44" s="282"/>
      <c r="AA44" s="282"/>
      <c r="AB44" s="282"/>
      <c r="AF44" s="282"/>
      <c r="AG44" s="282"/>
      <c r="AJ44" s="282"/>
      <c r="AK44" s="282"/>
    </row>
    <row r="45" spans="1:37" x14ac:dyDescent="0.35">
      <c r="A45" s="277">
        <v>43436</v>
      </c>
      <c r="B45" s="278">
        <v>336</v>
      </c>
      <c r="C45" s="279">
        <v>0.34813657407407406</v>
      </c>
      <c r="D45" s="279">
        <v>0.80739583333333342</v>
      </c>
      <c r="E45" s="278">
        <f t="shared" si="0"/>
        <v>11.022222222222222</v>
      </c>
      <c r="F45" s="280">
        <f t="shared" si="1"/>
        <v>0.45925925925925926</v>
      </c>
      <c r="G45" s="278">
        <f t="shared" si="2"/>
        <v>10.022222222222222</v>
      </c>
      <c r="H45" s="276">
        <v>39680</v>
      </c>
      <c r="I45" s="281">
        <v>15291266</v>
      </c>
      <c r="J45" s="281">
        <f t="shared" si="3"/>
        <v>0.10221580026507061</v>
      </c>
      <c r="K45" s="281">
        <f t="shared" si="4"/>
        <v>51.006251000693815</v>
      </c>
      <c r="L45" s="281">
        <v>4.9695999999999998</v>
      </c>
      <c r="M45" s="281">
        <v>-7.0919999999999996</v>
      </c>
      <c r="N45" s="281">
        <v>277.27199999999999</v>
      </c>
      <c r="O45" s="281">
        <v>40.024999999999999</v>
      </c>
      <c r="P45" s="281">
        <v>135.833</v>
      </c>
      <c r="Q45" s="283">
        <v>136030430.64199999</v>
      </c>
      <c r="R45" s="283">
        <v>0.90930726916098459</v>
      </c>
      <c r="S45" s="282"/>
      <c r="V45" s="282"/>
      <c r="W45" s="282"/>
      <c r="Z45" s="282"/>
      <c r="AA45" s="282"/>
      <c r="AB45" s="282"/>
      <c r="AF45" s="282"/>
      <c r="AG45" s="282"/>
      <c r="AJ45" s="282"/>
      <c r="AK45" s="282"/>
    </row>
    <row r="46" spans="1:37" x14ac:dyDescent="0.35">
      <c r="A46" s="277">
        <v>43437</v>
      </c>
      <c r="B46" s="278">
        <v>337</v>
      </c>
      <c r="C46" s="279">
        <v>0.34594907407407405</v>
      </c>
      <c r="D46" s="279">
        <v>0.80587962962962967</v>
      </c>
      <c r="E46" s="278">
        <f t="shared" si="0"/>
        <v>11.038333333333334</v>
      </c>
      <c r="F46" s="280">
        <f t="shared" si="1"/>
        <v>0.45993055555555556</v>
      </c>
      <c r="G46" s="278">
        <f t="shared" si="2"/>
        <v>10.038333333333334</v>
      </c>
      <c r="H46" s="276">
        <v>39738</v>
      </c>
      <c r="I46" s="281">
        <v>15721569</v>
      </c>
      <c r="J46" s="281">
        <f t="shared" si="3"/>
        <v>0.10509219817100338</v>
      </c>
      <c r="K46" s="281">
        <f t="shared" si="4"/>
        <v>52.441589502054761</v>
      </c>
      <c r="L46" s="281">
        <v>5.0129000000000001</v>
      </c>
      <c r="M46" s="281">
        <v>-7.26</v>
      </c>
      <c r="N46" s="281">
        <v>277.154</v>
      </c>
      <c r="O46" s="281">
        <v>40.676000000000002</v>
      </c>
      <c r="P46" s="281">
        <v>135.001</v>
      </c>
      <c r="Q46" s="283">
        <v>135717338.41299999</v>
      </c>
      <c r="R46" s="283">
        <v>0.90721437686913586</v>
      </c>
      <c r="S46" s="282"/>
      <c r="V46" s="282"/>
      <c r="W46" s="282"/>
      <c r="Z46" s="282"/>
      <c r="AA46" s="282"/>
      <c r="AB46" s="282"/>
      <c r="AF46" s="282"/>
      <c r="AG46" s="282"/>
      <c r="AJ46" s="282"/>
      <c r="AK46" s="282"/>
    </row>
    <row r="47" spans="1:37" x14ac:dyDescent="0.35">
      <c r="A47" s="277">
        <v>43438</v>
      </c>
      <c r="B47" s="278">
        <v>338</v>
      </c>
      <c r="C47" s="279">
        <v>0.34376157407407404</v>
      </c>
      <c r="D47" s="279">
        <v>0.80440972222222218</v>
      </c>
      <c r="E47" s="278">
        <f t="shared" si="0"/>
        <v>11.055555555555555</v>
      </c>
      <c r="F47" s="280">
        <f t="shared" si="1"/>
        <v>0.46064814814814814</v>
      </c>
      <c r="G47" s="278">
        <f t="shared" si="2"/>
        <v>10.055555555555555</v>
      </c>
      <c r="H47" s="276">
        <v>39800</v>
      </c>
      <c r="I47" s="281">
        <v>16155578</v>
      </c>
      <c r="J47" s="281">
        <f t="shared" si="3"/>
        <v>0.10799336915692717</v>
      </c>
      <c r="K47" s="281">
        <f t="shared" si="4"/>
        <v>53.889289907669315</v>
      </c>
      <c r="L47" s="281">
        <v>5.0555000000000003</v>
      </c>
      <c r="M47" s="281">
        <v>-7.4320000000000004</v>
      </c>
      <c r="N47" s="281">
        <v>277.029</v>
      </c>
      <c r="O47" s="281">
        <v>41.317</v>
      </c>
      <c r="P47" s="281">
        <v>134.17500000000001</v>
      </c>
      <c r="Q47" s="283">
        <v>135459476.521</v>
      </c>
      <c r="R47" s="283">
        <v>0.90549067657848337</v>
      </c>
      <c r="S47" s="282"/>
      <c r="V47" s="282"/>
      <c r="W47" s="282"/>
      <c r="Z47" s="282"/>
      <c r="AA47" s="282"/>
      <c r="AB47" s="282"/>
      <c r="AF47" s="282"/>
      <c r="AG47" s="282"/>
      <c r="AJ47" s="282"/>
      <c r="AK47" s="282"/>
    </row>
    <row r="48" spans="1:37" x14ac:dyDescent="0.35">
      <c r="A48" s="277">
        <v>43439</v>
      </c>
      <c r="B48" s="278">
        <v>339</v>
      </c>
      <c r="C48" s="279">
        <v>0.34162037037037035</v>
      </c>
      <c r="D48" s="279">
        <v>0.80295138888888884</v>
      </c>
      <c r="E48" s="278">
        <f t="shared" si="0"/>
        <v>11.071944444444444</v>
      </c>
      <c r="F48" s="280">
        <f t="shared" si="1"/>
        <v>0.46133101851851849</v>
      </c>
      <c r="G48" s="278">
        <f t="shared" si="2"/>
        <v>10.071944444444444</v>
      </c>
      <c r="H48" s="276">
        <v>39859</v>
      </c>
      <c r="I48" s="281">
        <v>16593248</v>
      </c>
      <c r="J48" s="281">
        <f t="shared" si="3"/>
        <v>0.1109190124164201</v>
      </c>
      <c r="K48" s="281">
        <f t="shared" si="4"/>
        <v>55.349202113465338</v>
      </c>
      <c r="L48" s="281">
        <v>5.0974000000000004</v>
      </c>
      <c r="M48" s="281">
        <v>-7.6059999999999999</v>
      </c>
      <c r="N48" s="281">
        <v>276.90600000000001</v>
      </c>
      <c r="O48" s="281">
        <v>41.95</v>
      </c>
      <c r="P48" s="281">
        <v>133.35599999999999</v>
      </c>
      <c r="Q48" s="283">
        <v>135257160.84900001</v>
      </c>
      <c r="R48" s="283">
        <v>0.90413827983647099</v>
      </c>
      <c r="S48" s="282"/>
      <c r="V48" s="282"/>
      <c r="W48" s="282"/>
      <c r="Z48" s="282"/>
      <c r="AA48" s="282"/>
      <c r="AB48" s="282"/>
      <c r="AF48" s="282"/>
      <c r="AG48" s="282"/>
      <c r="AJ48" s="282"/>
      <c r="AK48" s="282"/>
    </row>
    <row r="49" spans="1:37" x14ac:dyDescent="0.35">
      <c r="A49" s="277">
        <v>43440</v>
      </c>
      <c r="B49" s="278">
        <v>340</v>
      </c>
      <c r="C49" s="279">
        <v>0.33947916666666672</v>
      </c>
      <c r="D49" s="279">
        <v>0.80153935185185177</v>
      </c>
      <c r="E49" s="278">
        <f t="shared" si="0"/>
        <v>11.089444444444444</v>
      </c>
      <c r="F49" s="280">
        <f t="shared" si="1"/>
        <v>0.46206018518518516</v>
      </c>
      <c r="G49" s="278">
        <f t="shared" si="2"/>
        <v>10.089444444444444</v>
      </c>
      <c r="H49" s="276">
        <v>39922</v>
      </c>
      <c r="I49" s="281">
        <v>17034511</v>
      </c>
      <c r="J49" s="281">
        <f t="shared" si="3"/>
        <v>0.11386867339755573</v>
      </c>
      <c r="K49" s="281">
        <f t="shared" si="4"/>
        <v>56.821099295511551</v>
      </c>
      <c r="L49" s="281">
        <v>5.1387999999999998</v>
      </c>
      <c r="M49" s="281">
        <v>-7.7839999999999998</v>
      </c>
      <c r="N49" s="281">
        <v>276.77699999999999</v>
      </c>
      <c r="O49" s="281">
        <v>42.573</v>
      </c>
      <c r="P49" s="281">
        <v>132.542</v>
      </c>
      <c r="Q49" s="283">
        <v>135110640.92199999</v>
      </c>
      <c r="R49" s="283">
        <v>0.90315885461470802</v>
      </c>
      <c r="S49" s="282"/>
      <c r="V49" s="282"/>
      <c r="W49" s="282"/>
      <c r="Z49" s="282"/>
      <c r="AA49" s="282"/>
      <c r="AB49" s="282"/>
      <c r="AF49" s="282"/>
      <c r="AG49" s="282"/>
      <c r="AJ49" s="282"/>
      <c r="AK49" s="282"/>
    </row>
    <row r="50" spans="1:37" x14ac:dyDescent="0.35">
      <c r="A50" s="277">
        <v>43441</v>
      </c>
      <c r="B50" s="278">
        <v>341</v>
      </c>
      <c r="C50" s="279">
        <v>0.33737268518518521</v>
      </c>
      <c r="D50" s="279">
        <v>0.80016203703703714</v>
      </c>
      <c r="E50" s="278">
        <f t="shared" si="0"/>
        <v>11.106944444444444</v>
      </c>
      <c r="F50" s="280">
        <f t="shared" si="1"/>
        <v>0.46278935185185183</v>
      </c>
      <c r="G50" s="278">
        <f t="shared" si="2"/>
        <v>10.106944444444444</v>
      </c>
      <c r="H50" s="276">
        <v>39985</v>
      </c>
      <c r="I50" s="281">
        <v>17479331</v>
      </c>
      <c r="J50" s="281">
        <f t="shared" si="3"/>
        <v>0.11684211145519652</v>
      </c>
      <c r="K50" s="281">
        <f t="shared" si="4"/>
        <v>58.304861370550249</v>
      </c>
      <c r="L50" s="281">
        <v>5.1795999999999998</v>
      </c>
      <c r="M50" s="281">
        <v>-7.9649999999999999</v>
      </c>
      <c r="N50" s="281">
        <v>276.64999999999998</v>
      </c>
      <c r="O50" s="281">
        <v>43.188000000000002</v>
      </c>
      <c r="P50" s="281">
        <v>131.73500000000001</v>
      </c>
      <c r="Q50" s="283">
        <v>135020098.38499999</v>
      </c>
      <c r="R50" s="283">
        <v>0.9025536151350283</v>
      </c>
      <c r="S50" s="282"/>
      <c r="V50" s="282"/>
      <c r="W50" s="282"/>
      <c r="Z50" s="282"/>
      <c r="AA50" s="282"/>
      <c r="AB50" s="282"/>
      <c r="AF50" s="282"/>
      <c r="AG50" s="282"/>
      <c r="AJ50" s="282"/>
      <c r="AK50" s="282"/>
    </row>
    <row r="51" spans="1:37" x14ac:dyDescent="0.35">
      <c r="A51" s="277">
        <v>43442</v>
      </c>
      <c r="B51" s="278">
        <v>342</v>
      </c>
      <c r="C51" s="279">
        <v>0.33528935185185182</v>
      </c>
      <c r="D51" s="279">
        <v>0.79880787037037038</v>
      </c>
      <c r="E51" s="278">
        <f t="shared" si="0"/>
        <v>11.124444444444444</v>
      </c>
      <c r="F51" s="280">
        <f t="shared" si="1"/>
        <v>0.4635185185185185</v>
      </c>
      <c r="G51" s="278">
        <f t="shared" si="2"/>
        <v>10.124444444444444</v>
      </c>
      <c r="H51" s="276">
        <v>40048</v>
      </c>
      <c r="I51" s="281">
        <v>17927649</v>
      </c>
      <c r="J51" s="281">
        <f t="shared" si="3"/>
        <v>0.11983893219870043</v>
      </c>
      <c r="K51" s="281">
        <f t="shared" si="4"/>
        <v>59.800291535464588</v>
      </c>
      <c r="L51" s="281">
        <v>5.2198000000000002</v>
      </c>
      <c r="M51" s="281">
        <v>-8.1489999999999991</v>
      </c>
      <c r="N51" s="281">
        <v>276.52100000000002</v>
      </c>
      <c r="O51" s="281">
        <v>43.793999999999997</v>
      </c>
      <c r="P51" s="281">
        <v>130.93299999999999</v>
      </c>
      <c r="Q51" s="283">
        <v>134985645.88</v>
      </c>
      <c r="R51" s="283">
        <v>0.90232331436269775</v>
      </c>
      <c r="S51" s="282"/>
      <c r="V51" s="282"/>
      <c r="W51" s="282"/>
      <c r="Z51" s="282"/>
      <c r="AA51" s="282"/>
      <c r="AB51" s="282"/>
      <c r="AF51" s="282"/>
      <c r="AG51" s="282"/>
      <c r="AJ51" s="282"/>
      <c r="AK51" s="282"/>
    </row>
    <row r="52" spans="1:37" x14ac:dyDescent="0.35">
      <c r="A52" s="277">
        <v>43443</v>
      </c>
      <c r="B52" s="278">
        <v>343</v>
      </c>
      <c r="C52" s="279">
        <v>0.33320601851851855</v>
      </c>
      <c r="D52" s="279">
        <v>0.7974768518518518</v>
      </c>
      <c r="E52" s="278">
        <f t="shared" si="0"/>
        <v>11.1425</v>
      </c>
      <c r="F52" s="280">
        <f t="shared" si="1"/>
        <v>0.46427083333333335</v>
      </c>
      <c r="G52" s="278">
        <f t="shared" si="2"/>
        <v>10.1425</v>
      </c>
      <c r="H52" s="276">
        <v>40113</v>
      </c>
      <c r="I52" s="281">
        <v>18379409</v>
      </c>
      <c r="J52" s="281">
        <f t="shared" si="3"/>
        <v>0.12285876129118684</v>
      </c>
      <c r="K52" s="281">
        <f t="shared" si="4"/>
        <v>61.307202994075894</v>
      </c>
      <c r="L52" s="281">
        <v>5.2592999999999996</v>
      </c>
      <c r="M52" s="281">
        <v>-8.3350000000000009</v>
      </c>
      <c r="N52" s="281">
        <v>276.38600000000002</v>
      </c>
      <c r="O52" s="281">
        <v>44.390999999999998</v>
      </c>
      <c r="P52" s="281">
        <v>130.137</v>
      </c>
      <c r="Q52" s="283">
        <v>135007326.34799999</v>
      </c>
      <c r="R52" s="283">
        <v>0.90246823934057341</v>
      </c>
      <c r="S52" s="282"/>
      <c r="V52" s="282"/>
      <c r="W52" s="282"/>
      <c r="Z52" s="282"/>
      <c r="AA52" s="282"/>
      <c r="AB52" s="282"/>
      <c r="AF52" s="282"/>
      <c r="AG52" s="282"/>
      <c r="AJ52" s="282"/>
      <c r="AK52" s="282"/>
    </row>
    <row r="53" spans="1:37" x14ac:dyDescent="0.35">
      <c r="A53" s="277">
        <v>43444</v>
      </c>
      <c r="B53" s="278">
        <v>344</v>
      </c>
      <c r="C53" s="279">
        <v>0.33116898148148149</v>
      </c>
      <c r="D53" s="279">
        <v>0.7961921296296296</v>
      </c>
      <c r="E53" s="278">
        <f t="shared" si="0"/>
        <v>11.160555555555556</v>
      </c>
      <c r="F53" s="280">
        <f t="shared" si="1"/>
        <v>0.46502314814814816</v>
      </c>
      <c r="G53" s="278">
        <f t="shared" si="2"/>
        <v>10.160555555555556</v>
      </c>
      <c r="H53" s="276">
        <v>40178</v>
      </c>
      <c r="I53" s="281">
        <v>18834567</v>
      </c>
      <c r="J53" s="281">
        <f t="shared" si="3"/>
        <v>0.125901304610821</v>
      </c>
      <c r="K53" s="281">
        <f t="shared" si="4"/>
        <v>62.825448977958054</v>
      </c>
      <c r="L53" s="281">
        <v>5.2981999999999996</v>
      </c>
      <c r="M53" s="281">
        <v>-8.5239999999999991</v>
      </c>
      <c r="N53" s="281">
        <v>276.25400000000002</v>
      </c>
      <c r="O53" s="281">
        <v>44.978999999999999</v>
      </c>
      <c r="P53" s="281">
        <v>129.34700000000001</v>
      </c>
      <c r="Q53" s="283">
        <v>135085112.75999999</v>
      </c>
      <c r="R53" s="283">
        <v>0.90298820939094915</v>
      </c>
      <c r="S53" s="282"/>
      <c r="V53" s="282"/>
      <c r="W53" s="282"/>
      <c r="Z53" s="282"/>
      <c r="AA53" s="282"/>
      <c r="AB53" s="282"/>
      <c r="AF53" s="282"/>
      <c r="AG53" s="282"/>
      <c r="AJ53" s="282"/>
      <c r="AK53" s="282"/>
    </row>
    <row r="54" spans="1:37" x14ac:dyDescent="0.35">
      <c r="A54" s="277">
        <v>43445</v>
      </c>
      <c r="B54" s="278">
        <v>345</v>
      </c>
      <c r="C54" s="279">
        <v>0.3291203703703704</v>
      </c>
      <c r="D54" s="279">
        <v>0.79493055555555558</v>
      </c>
      <c r="E54" s="278">
        <f t="shared" si="0"/>
        <v>11.179444444444444</v>
      </c>
      <c r="F54" s="280">
        <f t="shared" si="1"/>
        <v>0.46581018518518519</v>
      </c>
      <c r="G54" s="278">
        <f t="shared" si="2"/>
        <v>10.179444444444444</v>
      </c>
      <c r="H54" s="276">
        <v>40246</v>
      </c>
      <c r="I54" s="281">
        <v>19293053</v>
      </c>
      <c r="J54" s="281">
        <f t="shared" si="3"/>
        <v>0.12896609423650215</v>
      </c>
      <c r="K54" s="281">
        <f t="shared" si="4"/>
        <v>64.354795991887713</v>
      </c>
      <c r="L54" s="281">
        <v>5.3364000000000003</v>
      </c>
      <c r="M54" s="281">
        <v>-8.7149999999999999</v>
      </c>
      <c r="N54" s="281">
        <v>276.11500000000001</v>
      </c>
      <c r="O54" s="281">
        <v>45.558999999999997</v>
      </c>
      <c r="P54" s="281">
        <v>128.56299999999999</v>
      </c>
      <c r="Q54" s="283">
        <v>134715468.17199999</v>
      </c>
      <c r="R54" s="283">
        <v>0.90051728792662622</v>
      </c>
      <c r="S54" s="282"/>
      <c r="V54" s="282"/>
      <c r="W54" s="282"/>
      <c r="Z54" s="282"/>
      <c r="AA54" s="282"/>
      <c r="AB54" s="282"/>
      <c r="AF54" s="282"/>
      <c r="AG54" s="282"/>
      <c r="AJ54" s="282"/>
      <c r="AK54" s="282"/>
    </row>
    <row r="55" spans="1:37" x14ac:dyDescent="0.35">
      <c r="A55" s="277">
        <v>43446</v>
      </c>
      <c r="B55" s="278">
        <v>346</v>
      </c>
      <c r="C55" s="279">
        <v>0.32711805555555556</v>
      </c>
      <c r="D55" s="279">
        <v>0.79369212962962965</v>
      </c>
      <c r="E55" s="278">
        <f t="shared" si="0"/>
        <v>11.197777777777778</v>
      </c>
      <c r="F55" s="280">
        <f t="shared" si="1"/>
        <v>0.46657407407407409</v>
      </c>
      <c r="G55" s="278">
        <f t="shared" si="2"/>
        <v>10.197777777777778</v>
      </c>
      <c r="H55" s="276">
        <v>40312</v>
      </c>
      <c r="I55" s="281">
        <v>19754812</v>
      </c>
      <c r="J55" s="281">
        <f t="shared" si="3"/>
        <v>0.13205276251593689</v>
      </c>
      <c r="K55" s="281">
        <f t="shared" si="4"/>
        <v>65.895060575332224</v>
      </c>
      <c r="L55" s="281">
        <v>5.3738000000000001</v>
      </c>
      <c r="M55" s="281">
        <v>-8.9090000000000007</v>
      </c>
      <c r="N55" s="281">
        <v>275.97899999999998</v>
      </c>
      <c r="O55" s="281">
        <v>46.131</v>
      </c>
      <c r="P55" s="281">
        <v>127.78400000000001</v>
      </c>
      <c r="Q55" s="283">
        <v>134402270.41</v>
      </c>
      <c r="R55" s="283">
        <v>0.89842369019024138</v>
      </c>
      <c r="S55" s="282"/>
      <c r="V55" s="282"/>
      <c r="W55" s="282"/>
      <c r="Z55" s="282"/>
      <c r="AA55" s="282"/>
      <c r="AB55" s="282"/>
      <c r="AF55" s="282"/>
      <c r="AG55" s="282"/>
      <c r="AJ55" s="282"/>
      <c r="AK55" s="282"/>
    </row>
    <row r="56" spans="1:37" x14ac:dyDescent="0.35">
      <c r="A56" s="277">
        <v>43447</v>
      </c>
      <c r="B56" s="278">
        <v>347</v>
      </c>
      <c r="C56" s="279">
        <v>0.32513888888888892</v>
      </c>
      <c r="D56" s="279">
        <v>0.79249999999999998</v>
      </c>
      <c r="E56" s="278">
        <f t="shared" si="0"/>
        <v>11.216666666666667</v>
      </c>
      <c r="F56" s="280">
        <f t="shared" si="1"/>
        <v>0.46736111111111112</v>
      </c>
      <c r="G56" s="278">
        <f t="shared" si="2"/>
        <v>10.216666666666667</v>
      </c>
      <c r="H56" s="276">
        <v>40380</v>
      </c>
      <c r="I56" s="281">
        <v>20219766</v>
      </c>
      <c r="J56" s="281">
        <f t="shared" si="3"/>
        <v>0.1351607880513272</v>
      </c>
      <c r="K56" s="281">
        <f t="shared" si="4"/>
        <v>67.445982547899874</v>
      </c>
      <c r="L56" s="281">
        <v>5.4103000000000003</v>
      </c>
      <c r="M56" s="281">
        <v>-9.1050000000000004</v>
      </c>
      <c r="N56" s="281">
        <v>275.84199999999998</v>
      </c>
      <c r="O56" s="281">
        <v>46.695</v>
      </c>
      <c r="P56" s="281">
        <v>127.011</v>
      </c>
      <c r="Q56" s="283">
        <v>134145914.844</v>
      </c>
      <c r="R56" s="283">
        <v>0.8967100590670174</v>
      </c>
      <c r="S56" s="282"/>
      <c r="V56" s="282"/>
      <c r="W56" s="282"/>
      <c r="Z56" s="282"/>
      <c r="AA56" s="282"/>
      <c r="AB56" s="282"/>
      <c r="AF56" s="282"/>
      <c r="AG56" s="282"/>
      <c r="AJ56" s="282"/>
      <c r="AK56" s="282"/>
    </row>
    <row r="57" spans="1:37" x14ac:dyDescent="0.35">
      <c r="A57" s="277">
        <v>43448</v>
      </c>
      <c r="B57" s="278">
        <v>348</v>
      </c>
      <c r="C57" s="279">
        <v>0.32315972222222222</v>
      </c>
      <c r="D57" s="279">
        <v>0.79133101851851861</v>
      </c>
      <c r="E57" s="278">
        <f t="shared" si="0"/>
        <v>11.236111111111111</v>
      </c>
      <c r="F57" s="280">
        <f t="shared" si="1"/>
        <v>0.46817129629629628</v>
      </c>
      <c r="G57" s="278">
        <f t="shared" si="2"/>
        <v>10.236111111111111</v>
      </c>
      <c r="H57" s="276">
        <v>40450</v>
      </c>
      <c r="I57" s="281">
        <v>20687827</v>
      </c>
      <c r="J57" s="281">
        <f t="shared" si="3"/>
        <v>0.13828958259900359</v>
      </c>
      <c r="K57" s="281">
        <f t="shared" si="4"/>
        <v>69.007268372738437</v>
      </c>
      <c r="L57" s="281">
        <v>5.4458000000000002</v>
      </c>
      <c r="M57" s="281">
        <v>-9.3030000000000008</v>
      </c>
      <c r="N57" s="281">
        <v>275.69900000000001</v>
      </c>
      <c r="O57" s="281">
        <v>47.25</v>
      </c>
      <c r="P57" s="281">
        <v>126.245</v>
      </c>
      <c r="Q57" s="283">
        <v>133946727.838</v>
      </c>
      <c r="R57" s="283">
        <v>0.89537857616555638</v>
      </c>
      <c r="S57" s="282"/>
      <c r="V57" s="282"/>
      <c r="W57" s="282"/>
      <c r="Z57" s="282"/>
      <c r="AA57" s="282"/>
      <c r="AB57" s="282"/>
      <c r="AF57" s="282"/>
      <c r="AG57" s="282"/>
      <c r="AJ57" s="282"/>
      <c r="AK57" s="282"/>
    </row>
    <row r="58" spans="1:37" x14ac:dyDescent="0.35">
      <c r="A58" s="277">
        <v>43449</v>
      </c>
      <c r="B58" s="278">
        <v>349</v>
      </c>
      <c r="C58" s="279">
        <v>0.32121527777777775</v>
      </c>
      <c r="D58" s="279">
        <v>0.79017361111111117</v>
      </c>
      <c r="E58" s="278">
        <f t="shared" si="0"/>
        <v>11.255000000000001</v>
      </c>
      <c r="F58" s="280">
        <f t="shared" si="1"/>
        <v>0.46895833333333337</v>
      </c>
      <c r="G58" s="278">
        <f t="shared" si="2"/>
        <v>10.255000000000001</v>
      </c>
      <c r="H58" s="276">
        <v>40518</v>
      </c>
      <c r="I58" s="281">
        <v>21158929</v>
      </c>
      <c r="J58" s="281">
        <f t="shared" si="3"/>
        <v>0.14143870497621389</v>
      </c>
      <c r="K58" s="281">
        <f t="shared" si="4"/>
        <v>70.578697897208727</v>
      </c>
      <c r="L58" s="281">
        <v>5.4809999999999999</v>
      </c>
      <c r="M58" s="281">
        <v>-9.5030000000000001</v>
      </c>
      <c r="N58" s="281">
        <v>275.55799999999999</v>
      </c>
      <c r="O58" s="281">
        <v>47.795999999999999</v>
      </c>
      <c r="P58" s="281">
        <v>125.48399999999999</v>
      </c>
      <c r="Q58" s="283">
        <v>133804964.70299999</v>
      </c>
      <c r="R58" s="283">
        <v>0.89443094813448876</v>
      </c>
      <c r="S58" s="282"/>
      <c r="V58" s="282"/>
      <c r="W58" s="282"/>
      <c r="Z58" s="282"/>
      <c r="AA58" s="282"/>
      <c r="AB58" s="282"/>
      <c r="AF58" s="282"/>
      <c r="AG58" s="282"/>
      <c r="AJ58" s="282"/>
      <c r="AK58" s="282"/>
    </row>
    <row r="59" spans="1:37" x14ac:dyDescent="0.35">
      <c r="A59" s="277">
        <v>43450</v>
      </c>
      <c r="B59" s="278">
        <v>350</v>
      </c>
      <c r="C59" s="279">
        <v>0.31930555555555556</v>
      </c>
      <c r="D59" s="279">
        <v>0.7890625</v>
      </c>
      <c r="E59" s="278">
        <f t="shared" si="0"/>
        <v>11.274166666666666</v>
      </c>
      <c r="F59" s="280">
        <f t="shared" si="1"/>
        <v>0.46975694444444444</v>
      </c>
      <c r="G59" s="278">
        <f t="shared" si="2"/>
        <v>10.274166666666666</v>
      </c>
      <c r="H59" s="276">
        <v>40587</v>
      </c>
      <c r="I59" s="281">
        <v>21633155</v>
      </c>
      <c r="J59" s="281">
        <f t="shared" si="3"/>
        <v>0.14460871000369191</v>
      </c>
      <c r="K59" s="281">
        <f t="shared" si="4"/>
        <v>72.160547979932758</v>
      </c>
      <c r="L59" s="281">
        <v>5.5174000000000003</v>
      </c>
      <c r="M59" s="281">
        <v>-9.7050000000000001</v>
      </c>
      <c r="N59" s="281">
        <v>275.41699999999997</v>
      </c>
      <c r="O59" s="281">
        <v>48.335000000000001</v>
      </c>
      <c r="P59" s="281">
        <v>124.729</v>
      </c>
      <c r="Q59" s="283">
        <v>133720808.07099999</v>
      </c>
      <c r="R59" s="283">
        <v>0.89386839579333577</v>
      </c>
      <c r="S59" s="282"/>
      <c r="V59" s="282"/>
      <c r="W59" s="282"/>
      <c r="Z59" s="282"/>
      <c r="AA59" s="282"/>
      <c r="AB59" s="282"/>
      <c r="AF59" s="282"/>
      <c r="AG59" s="282"/>
      <c r="AJ59" s="282"/>
      <c r="AK59" s="282"/>
    </row>
    <row r="60" spans="1:37" x14ac:dyDescent="0.35">
      <c r="A60" s="277">
        <v>43451</v>
      </c>
      <c r="B60" s="278">
        <v>351</v>
      </c>
      <c r="C60" s="279">
        <v>0.31738425925925923</v>
      </c>
      <c r="D60" s="279">
        <v>0.78796296296296298</v>
      </c>
      <c r="E60" s="278">
        <f t="shared" si="0"/>
        <v>11.293888888888889</v>
      </c>
      <c r="F60" s="280">
        <f t="shared" si="1"/>
        <v>0.47057870370370369</v>
      </c>
      <c r="G60" s="278">
        <f t="shared" si="2"/>
        <v>10.293888888888889</v>
      </c>
      <c r="H60" s="276">
        <v>40658</v>
      </c>
      <c r="I60" s="281">
        <v>22110479</v>
      </c>
      <c r="J60" s="281">
        <f t="shared" si="3"/>
        <v>0.14779942388217157</v>
      </c>
      <c r="K60" s="281">
        <f t="shared" si="4"/>
        <v>73.752731894113253</v>
      </c>
      <c r="L60" s="281">
        <v>5.5526999999999997</v>
      </c>
      <c r="M60" s="281">
        <v>-9.9090000000000007</v>
      </c>
      <c r="N60" s="281">
        <v>275.27</v>
      </c>
      <c r="O60" s="281">
        <v>48.866</v>
      </c>
      <c r="P60" s="281">
        <v>123.979</v>
      </c>
      <c r="Q60" s="283">
        <v>133694366.726</v>
      </c>
      <c r="R60" s="283">
        <v>0.89369164631822628</v>
      </c>
      <c r="S60" s="282"/>
      <c r="V60" s="282"/>
      <c r="W60" s="282"/>
      <c r="Z60" s="282"/>
      <c r="AA60" s="282"/>
      <c r="AB60" s="282"/>
      <c r="AF60" s="282"/>
      <c r="AG60" s="282"/>
      <c r="AJ60" s="282"/>
      <c r="AK60" s="282"/>
    </row>
    <row r="61" spans="1:37" x14ac:dyDescent="0.35">
      <c r="A61" s="277">
        <v>43452</v>
      </c>
      <c r="B61" s="278">
        <v>352</v>
      </c>
      <c r="C61" s="279">
        <v>0.31550925925925927</v>
      </c>
      <c r="D61" s="279">
        <v>0.78689814814814818</v>
      </c>
      <c r="E61" s="278">
        <f t="shared" si="0"/>
        <v>11.313333333333333</v>
      </c>
      <c r="F61" s="280">
        <f t="shared" si="1"/>
        <v>0.47138888888888886</v>
      </c>
      <c r="G61" s="278">
        <f t="shared" si="2"/>
        <v>10.313333333333333</v>
      </c>
      <c r="H61" s="276">
        <v>40728</v>
      </c>
      <c r="I61" s="281">
        <v>22590800</v>
      </c>
      <c r="J61" s="281">
        <f t="shared" si="3"/>
        <v>0.15101017146835044</v>
      </c>
      <c r="K61" s="281">
        <f t="shared" si="4"/>
        <v>75.354912739499383</v>
      </c>
      <c r="L61" s="281">
        <v>5.5865</v>
      </c>
      <c r="M61" s="281">
        <v>-10.114000000000001</v>
      </c>
      <c r="N61" s="281">
        <v>275.12700000000001</v>
      </c>
      <c r="O61" s="281">
        <v>49.389000000000003</v>
      </c>
      <c r="P61" s="281">
        <v>123.236</v>
      </c>
      <c r="Q61" s="283">
        <v>133725674.906</v>
      </c>
      <c r="R61" s="283">
        <v>0.8939009285760553</v>
      </c>
      <c r="S61" s="282"/>
      <c r="V61" s="282"/>
      <c r="W61" s="282"/>
      <c r="Z61" s="282"/>
      <c r="AA61" s="282"/>
      <c r="AB61" s="282"/>
      <c r="AF61" s="282"/>
      <c r="AG61" s="282"/>
      <c r="AJ61" s="282"/>
      <c r="AK61" s="282"/>
    </row>
    <row r="62" spans="1:37" x14ac:dyDescent="0.35">
      <c r="A62" s="277">
        <v>43453</v>
      </c>
      <c r="B62" s="278">
        <v>353</v>
      </c>
      <c r="C62" s="279">
        <v>0.31365740740740738</v>
      </c>
      <c r="D62" s="279">
        <v>0.7858680555555555</v>
      </c>
      <c r="E62" s="278">
        <f t="shared" si="0"/>
        <v>11.333055555555555</v>
      </c>
      <c r="F62" s="280">
        <f t="shared" si="1"/>
        <v>0.47221064814814812</v>
      </c>
      <c r="G62" s="278">
        <f t="shared" si="2"/>
        <v>10.333055555555555</v>
      </c>
      <c r="H62" s="276">
        <v>40799</v>
      </c>
      <c r="I62" s="281">
        <v>23073986</v>
      </c>
      <c r="J62" s="281">
        <f t="shared" si="3"/>
        <v>0.15424007039672424</v>
      </c>
      <c r="K62" s="281">
        <f t="shared" si="4"/>
        <v>76.96665021081283</v>
      </c>
      <c r="L62" s="281">
        <v>5.6189</v>
      </c>
      <c r="M62" s="281">
        <v>-10.32</v>
      </c>
      <c r="N62" s="281">
        <v>274.98200000000003</v>
      </c>
      <c r="O62" s="281">
        <v>49.904000000000003</v>
      </c>
      <c r="P62" s="281">
        <v>122.498</v>
      </c>
      <c r="Q62" s="283">
        <v>133814692.074</v>
      </c>
      <c r="R62" s="283">
        <v>0.89449597159371319</v>
      </c>
      <c r="S62" s="282"/>
      <c r="V62" s="282"/>
      <c r="W62" s="282"/>
      <c r="Z62" s="282"/>
      <c r="AA62" s="282"/>
      <c r="AB62" s="282"/>
      <c r="AF62" s="282"/>
      <c r="AG62" s="282"/>
      <c r="AJ62" s="282"/>
      <c r="AK62" s="282"/>
    </row>
    <row r="63" spans="1:37" x14ac:dyDescent="0.35">
      <c r="A63" s="277">
        <v>43454</v>
      </c>
      <c r="B63" s="278">
        <v>354</v>
      </c>
      <c r="C63" s="279">
        <v>0.31180555555555556</v>
      </c>
      <c r="D63" s="279">
        <v>0.78484953703703697</v>
      </c>
      <c r="E63" s="278">
        <f t="shared" si="0"/>
        <v>11.353055555555555</v>
      </c>
      <c r="F63" s="280">
        <f t="shared" si="1"/>
        <v>0.47304398148148147</v>
      </c>
      <c r="G63" s="278">
        <f t="shared" si="2"/>
        <v>10.353055555555555</v>
      </c>
      <c r="H63" s="276">
        <v>40871</v>
      </c>
      <c r="I63" s="281">
        <v>23559893</v>
      </c>
      <c r="J63" s="281">
        <f t="shared" si="3"/>
        <v>0.15748815808674282</v>
      </c>
      <c r="K63" s="281">
        <f t="shared" si="4"/>
        <v>78.587463975022686</v>
      </c>
      <c r="L63" s="281">
        <v>5.6494999999999997</v>
      </c>
      <c r="M63" s="281">
        <v>-10.528</v>
      </c>
      <c r="N63" s="281">
        <v>274.83199999999999</v>
      </c>
      <c r="O63" s="281">
        <v>50.411000000000001</v>
      </c>
      <c r="P63" s="281">
        <v>121.76600000000001</v>
      </c>
      <c r="Q63" s="283">
        <v>133961303.19</v>
      </c>
      <c r="R63" s="283">
        <v>0.89547600637629399</v>
      </c>
      <c r="S63" s="282"/>
      <c r="V63" s="282"/>
      <c r="W63" s="282"/>
      <c r="Z63" s="282"/>
      <c r="AA63" s="282"/>
      <c r="AB63" s="282"/>
      <c r="AF63" s="282"/>
      <c r="AG63" s="282"/>
      <c r="AJ63" s="282"/>
      <c r="AK63" s="282"/>
    </row>
    <row r="64" spans="1:37" x14ac:dyDescent="0.35">
      <c r="A64" s="277">
        <v>43455</v>
      </c>
      <c r="B64" s="278">
        <v>355</v>
      </c>
      <c r="C64" s="279">
        <v>0.30998842592592596</v>
      </c>
      <c r="D64" s="279">
        <v>0.78386574074074078</v>
      </c>
      <c r="E64" s="278">
        <f t="shared" si="0"/>
        <v>11.373055555555556</v>
      </c>
      <c r="F64" s="280">
        <f t="shared" si="1"/>
        <v>0.47387731481481482</v>
      </c>
      <c r="G64" s="278">
        <f t="shared" si="2"/>
        <v>10.373055555555556</v>
      </c>
      <c r="H64" s="276">
        <v>40943</v>
      </c>
      <c r="I64" s="281">
        <v>24048377</v>
      </c>
      <c r="J64" s="281">
        <f t="shared" si="3"/>
        <v>0.16075347195785608</v>
      </c>
      <c r="K64" s="281">
        <f t="shared" si="4"/>
        <v>80.216873699098045</v>
      </c>
      <c r="L64" s="281">
        <v>5.6782000000000004</v>
      </c>
      <c r="M64" s="281">
        <v>-10.737</v>
      </c>
      <c r="N64" s="281">
        <v>274.68599999999998</v>
      </c>
      <c r="O64" s="281">
        <v>50.91</v>
      </c>
      <c r="P64" s="281">
        <v>121.041</v>
      </c>
      <c r="Q64" s="283">
        <v>133653503.568</v>
      </c>
      <c r="R64" s="283">
        <v>0.89341849297720621</v>
      </c>
      <c r="S64" s="282"/>
      <c r="V64" s="282"/>
      <c r="W64" s="282"/>
      <c r="Z64" s="282"/>
      <c r="AA64" s="282"/>
      <c r="AB64" s="282"/>
      <c r="AF64" s="282"/>
      <c r="AG64" s="282"/>
      <c r="AJ64" s="282"/>
      <c r="AK64" s="282"/>
    </row>
    <row r="65" spans="1:37" x14ac:dyDescent="0.35">
      <c r="A65" s="277">
        <v>43456</v>
      </c>
      <c r="B65" s="278">
        <v>356</v>
      </c>
      <c r="C65" s="279">
        <v>0.30820601851851853</v>
      </c>
      <c r="D65" s="279">
        <v>0.78291666666666659</v>
      </c>
      <c r="E65" s="278">
        <f t="shared" si="0"/>
        <v>11.393055555555556</v>
      </c>
      <c r="F65" s="280">
        <f t="shared" si="1"/>
        <v>0.47471064814814817</v>
      </c>
      <c r="G65" s="278">
        <f t="shared" si="2"/>
        <v>10.393055555555556</v>
      </c>
      <c r="H65" s="276">
        <v>41015</v>
      </c>
      <c r="I65" s="281">
        <v>24539257</v>
      </c>
      <c r="J65" s="281">
        <f t="shared" si="3"/>
        <v>0.16403480209978927</v>
      </c>
      <c r="K65" s="281">
        <f t="shared" si="4"/>
        <v>81.85427563110423</v>
      </c>
      <c r="L65" s="281">
        <v>5.7047999999999996</v>
      </c>
      <c r="M65" s="281">
        <v>-10.946999999999999</v>
      </c>
      <c r="N65" s="281">
        <v>274.53899999999999</v>
      </c>
      <c r="O65" s="281">
        <v>51.402000000000001</v>
      </c>
      <c r="P65" s="281">
        <v>120.322</v>
      </c>
      <c r="Q65" s="283">
        <v>133403491.824</v>
      </c>
      <c r="R65" s="283">
        <v>0.89174726768502788</v>
      </c>
      <c r="S65" s="282"/>
      <c r="V65" s="282"/>
      <c r="W65" s="282"/>
      <c r="Z65" s="282"/>
      <c r="AA65" s="282"/>
      <c r="AB65" s="282"/>
      <c r="AF65" s="282"/>
      <c r="AG65" s="282"/>
      <c r="AJ65" s="282"/>
      <c r="AK65" s="282"/>
    </row>
    <row r="66" spans="1:37" x14ac:dyDescent="0.35">
      <c r="A66" s="277">
        <v>43457</v>
      </c>
      <c r="B66" s="278">
        <v>357</v>
      </c>
      <c r="C66" s="279">
        <v>0.3064236111111111</v>
      </c>
      <c r="D66" s="279">
        <v>0.78197916666666656</v>
      </c>
      <c r="E66" s="278">
        <f t="shared" si="0"/>
        <v>11.413333333333334</v>
      </c>
      <c r="F66" s="280">
        <f t="shared" si="1"/>
        <v>0.47555555555555556</v>
      </c>
      <c r="G66" s="278">
        <f t="shared" si="2"/>
        <v>10.413333333333334</v>
      </c>
      <c r="H66" s="276">
        <v>41088</v>
      </c>
      <c r="I66" s="281">
        <v>25032332</v>
      </c>
      <c r="J66" s="281">
        <f t="shared" si="3"/>
        <v>0.16733080491052446</v>
      </c>
      <c r="K66" s="281">
        <f t="shared" si="4"/>
        <v>83.498999306185624</v>
      </c>
      <c r="L66" s="281">
        <v>5.7290000000000001</v>
      </c>
      <c r="M66" s="281">
        <v>-11.157999999999999</v>
      </c>
      <c r="N66" s="281">
        <v>274.38600000000002</v>
      </c>
      <c r="O66" s="281">
        <v>51.886000000000003</v>
      </c>
      <c r="P66" s="281">
        <v>119.608</v>
      </c>
      <c r="Q66" s="283">
        <v>133211593.32700001</v>
      </c>
      <c r="R66" s="283">
        <v>0.89046450545719669</v>
      </c>
      <c r="S66" s="282"/>
      <c r="V66" s="282"/>
      <c r="W66" s="282"/>
      <c r="Z66" s="282"/>
      <c r="AA66" s="282"/>
      <c r="AB66" s="282"/>
      <c r="AF66" s="282"/>
      <c r="AG66" s="282"/>
      <c r="AJ66" s="282"/>
      <c r="AK66" s="282"/>
    </row>
    <row r="67" spans="1:37" x14ac:dyDescent="0.35">
      <c r="A67" s="277">
        <v>43458</v>
      </c>
      <c r="B67" s="278">
        <v>358</v>
      </c>
      <c r="C67" s="279">
        <v>0.30467592592592591</v>
      </c>
      <c r="D67" s="279">
        <v>0.78107638888888886</v>
      </c>
      <c r="E67" s="278">
        <f t="shared" ref="E67:E79" si="5">H67/3600</f>
        <v>11.433611111111111</v>
      </c>
      <c r="F67" s="280">
        <f t="shared" ref="F67:F79" si="6">E67/24</f>
        <v>0.47640046296296296</v>
      </c>
      <c r="G67" s="278">
        <f t="shared" ref="G67:G79" si="7">E67-1</f>
        <v>10.433611111111111</v>
      </c>
      <c r="H67" s="276">
        <v>41161</v>
      </c>
      <c r="I67" s="281">
        <v>25527401</v>
      </c>
      <c r="J67" s="281">
        <f t="shared" ref="J67:J79" si="8">I67/149597870</f>
        <v>0.17064013678804385</v>
      </c>
      <c r="K67" s="281">
        <f t="shared" ref="K67:K79" si="9">I67/299792</f>
        <v>85.150374259486583</v>
      </c>
      <c r="L67" s="281">
        <v>5.7506000000000004</v>
      </c>
      <c r="M67" s="281">
        <v>-11.371</v>
      </c>
      <c r="N67" s="281">
        <v>274.23700000000002</v>
      </c>
      <c r="O67" s="281">
        <v>52.362000000000002</v>
      </c>
      <c r="P67" s="281">
        <v>118.902</v>
      </c>
      <c r="Q67" s="283">
        <v>133003066.061</v>
      </c>
      <c r="R67" s="283">
        <v>0.88907058677372885</v>
      </c>
      <c r="S67" s="282"/>
      <c r="V67" s="282"/>
      <c r="W67" s="282"/>
      <c r="Z67" s="282"/>
      <c r="AA67" s="282"/>
      <c r="AB67" s="282"/>
      <c r="AF67" s="282"/>
      <c r="AG67" s="282"/>
      <c r="AJ67" s="282"/>
      <c r="AK67" s="282"/>
    </row>
    <row r="68" spans="1:37" x14ac:dyDescent="0.35">
      <c r="A68" s="277">
        <v>43459</v>
      </c>
      <c r="B68" s="278">
        <v>359</v>
      </c>
      <c r="C68" s="279">
        <v>0.3029513888888889</v>
      </c>
      <c r="D68" s="279">
        <v>0.78019675925925924</v>
      </c>
      <c r="E68" s="278">
        <f t="shared" si="5"/>
        <v>11.453888888888889</v>
      </c>
      <c r="F68" s="280">
        <f t="shared" si="6"/>
        <v>0.47724537037037035</v>
      </c>
      <c r="G68" s="278">
        <f t="shared" si="7"/>
        <v>10.453888888888889</v>
      </c>
      <c r="H68" s="276">
        <v>41234</v>
      </c>
      <c r="I68" s="281">
        <v>26024229</v>
      </c>
      <c r="J68" s="281">
        <f t="shared" si="8"/>
        <v>0.1739612268543663</v>
      </c>
      <c r="K68" s="281">
        <f t="shared" si="9"/>
        <v>86.807616614185832</v>
      </c>
      <c r="L68" s="281">
        <v>5.7694999999999999</v>
      </c>
      <c r="M68" s="281">
        <v>-11.585000000000001</v>
      </c>
      <c r="N68" s="281">
        <v>274.08800000000002</v>
      </c>
      <c r="O68" s="281">
        <v>52.831000000000003</v>
      </c>
      <c r="P68" s="281">
        <v>118.20099999999999</v>
      </c>
      <c r="Q68" s="283">
        <v>132986712.12</v>
      </c>
      <c r="R68" s="283">
        <v>0.88896126742981041</v>
      </c>
      <c r="S68" s="282"/>
      <c r="V68" s="282"/>
      <c r="W68" s="282"/>
      <c r="Z68" s="282"/>
      <c r="AA68" s="282"/>
      <c r="AB68" s="282"/>
      <c r="AF68" s="282"/>
      <c r="AG68" s="282"/>
      <c r="AJ68" s="282"/>
      <c r="AK68" s="282"/>
    </row>
    <row r="69" spans="1:37" x14ac:dyDescent="0.35">
      <c r="A69" s="277">
        <v>43460</v>
      </c>
      <c r="B69" s="278">
        <v>360</v>
      </c>
      <c r="C69" s="279">
        <v>0.30122685185185188</v>
      </c>
      <c r="D69" s="279">
        <v>0.77935185185185185</v>
      </c>
      <c r="E69" s="278">
        <f t="shared" si="5"/>
        <v>11.475</v>
      </c>
      <c r="F69" s="280">
        <f t="shared" si="6"/>
        <v>0.47812499999999997</v>
      </c>
      <c r="G69" s="278">
        <f t="shared" si="7"/>
        <v>10.475</v>
      </c>
      <c r="H69" s="276">
        <v>41310</v>
      </c>
      <c r="I69" s="281">
        <v>26522575</v>
      </c>
      <c r="J69" s="281">
        <f t="shared" si="8"/>
        <v>0.17729246412398786</v>
      </c>
      <c r="K69" s="281">
        <f t="shared" si="9"/>
        <v>88.469922479585847</v>
      </c>
      <c r="L69" s="281">
        <v>5.7857000000000003</v>
      </c>
      <c r="M69" s="281">
        <v>-11.798999999999999</v>
      </c>
      <c r="N69" s="281">
        <v>273.93299999999999</v>
      </c>
      <c r="O69" s="281">
        <v>53.292000000000002</v>
      </c>
      <c r="P69" s="281">
        <v>117.50700000000001</v>
      </c>
      <c r="Q69" s="283">
        <v>133029019.28</v>
      </c>
      <c r="R69" s="283">
        <v>0.88924407332804944</v>
      </c>
      <c r="S69" s="282"/>
      <c r="V69" s="282"/>
      <c r="W69" s="282"/>
      <c r="Z69" s="282"/>
      <c r="AA69" s="282"/>
      <c r="AB69" s="282"/>
      <c r="AF69" s="282"/>
      <c r="AG69" s="282"/>
      <c r="AJ69" s="282"/>
      <c r="AK69" s="282"/>
    </row>
    <row r="70" spans="1:37" x14ac:dyDescent="0.35">
      <c r="A70" s="277">
        <v>43461</v>
      </c>
      <c r="B70" s="278">
        <v>361</v>
      </c>
      <c r="C70" s="279">
        <v>0.29954861111111114</v>
      </c>
      <c r="D70" s="279">
        <v>0.77850694444444446</v>
      </c>
      <c r="E70" s="278">
        <f t="shared" si="5"/>
        <v>11.494999999999999</v>
      </c>
      <c r="F70" s="280">
        <f t="shared" si="6"/>
        <v>0.47895833333333332</v>
      </c>
      <c r="G70" s="278">
        <f t="shared" si="7"/>
        <v>10.494999999999999</v>
      </c>
      <c r="H70" s="276">
        <v>41382</v>
      </c>
      <c r="I70" s="281">
        <v>27022212</v>
      </c>
      <c r="J70" s="281">
        <f t="shared" si="8"/>
        <v>0.18063233119562463</v>
      </c>
      <c r="K70" s="281">
        <f t="shared" si="9"/>
        <v>90.136534664033732</v>
      </c>
      <c r="L70" s="281">
        <v>5.7991000000000001</v>
      </c>
      <c r="M70" s="281">
        <v>-12.013999999999999</v>
      </c>
      <c r="N70" s="281">
        <v>273.78199999999998</v>
      </c>
      <c r="O70" s="281">
        <v>53.746000000000002</v>
      </c>
      <c r="P70" s="281">
        <v>116.819</v>
      </c>
      <c r="Q70" s="283">
        <v>133129931.61399999</v>
      </c>
      <c r="R70" s="283">
        <v>0.88991863061954024</v>
      </c>
      <c r="S70" s="282"/>
      <c r="V70" s="282"/>
      <c r="W70" s="282"/>
      <c r="Z70" s="282"/>
      <c r="AA70" s="282"/>
      <c r="AB70" s="282"/>
      <c r="AF70" s="282"/>
      <c r="AG70" s="282"/>
      <c r="AJ70" s="282"/>
      <c r="AK70" s="282"/>
    </row>
    <row r="71" spans="1:37" x14ac:dyDescent="0.35">
      <c r="A71" s="277">
        <v>43462</v>
      </c>
      <c r="B71" s="278">
        <v>362</v>
      </c>
      <c r="C71" s="279">
        <v>0.29788194444444444</v>
      </c>
      <c r="D71" s="279">
        <v>0.77770833333333333</v>
      </c>
      <c r="E71" s="278">
        <f t="shared" si="5"/>
        <v>11.515833333333333</v>
      </c>
      <c r="F71" s="280">
        <f t="shared" si="6"/>
        <v>0.4798263888888889</v>
      </c>
      <c r="G71" s="278">
        <f t="shared" si="7"/>
        <v>10.515833333333333</v>
      </c>
      <c r="H71" s="276">
        <v>41457</v>
      </c>
      <c r="I71" s="281">
        <v>27522895</v>
      </c>
      <c r="J71" s="281">
        <f t="shared" si="8"/>
        <v>0.18397919034542404</v>
      </c>
      <c r="K71" s="281">
        <f t="shared" si="9"/>
        <v>91.806635934247751</v>
      </c>
      <c r="L71" s="281">
        <v>5.8098000000000001</v>
      </c>
      <c r="M71" s="281">
        <v>-12.23</v>
      </c>
      <c r="N71" s="281">
        <v>273.62799999999999</v>
      </c>
      <c r="O71" s="281">
        <v>54.194000000000003</v>
      </c>
      <c r="P71" s="281">
        <v>116.137</v>
      </c>
      <c r="Q71" s="283">
        <v>133289316.015</v>
      </c>
      <c r="R71" s="283">
        <v>0.89098404953894061</v>
      </c>
      <c r="S71" s="282"/>
      <c r="V71" s="282"/>
      <c r="W71" s="282"/>
      <c r="Z71" s="282"/>
      <c r="AA71" s="282"/>
      <c r="AB71" s="282"/>
      <c r="AF71" s="282"/>
      <c r="AG71" s="282"/>
      <c r="AJ71" s="282"/>
      <c r="AK71" s="282"/>
    </row>
    <row r="72" spans="1:37" x14ac:dyDescent="0.35">
      <c r="A72" s="277">
        <v>43463</v>
      </c>
      <c r="B72" s="278">
        <v>363</v>
      </c>
      <c r="C72" s="279">
        <v>0.29623842592592592</v>
      </c>
      <c r="D72" s="279">
        <v>0.7769328703703704</v>
      </c>
      <c r="E72" s="278">
        <f t="shared" si="5"/>
        <v>11.536666666666667</v>
      </c>
      <c r="F72" s="280">
        <f t="shared" si="6"/>
        <v>0.48069444444444448</v>
      </c>
      <c r="G72" s="278">
        <f t="shared" si="7"/>
        <v>10.536666666666667</v>
      </c>
      <c r="H72" s="276">
        <v>41532</v>
      </c>
      <c r="I72" s="281">
        <v>28024403</v>
      </c>
      <c r="J72" s="281">
        <f t="shared" si="8"/>
        <v>0.18733156427962511</v>
      </c>
      <c r="K72" s="281">
        <f t="shared" si="9"/>
        <v>93.479489112451304</v>
      </c>
      <c r="L72" s="281">
        <v>5.8178999999999998</v>
      </c>
      <c r="M72" s="281">
        <v>-12.446999999999999</v>
      </c>
      <c r="N72" s="281">
        <v>273.47699999999998</v>
      </c>
      <c r="O72" s="281">
        <v>54.634</v>
      </c>
      <c r="P72" s="281">
        <v>115.462</v>
      </c>
      <c r="Q72" s="283">
        <v>133506963.065</v>
      </c>
      <c r="R72" s="283">
        <v>0.89243893021337806</v>
      </c>
      <c r="S72" s="282"/>
      <c r="V72" s="282"/>
      <c r="W72" s="282"/>
      <c r="Z72" s="282"/>
      <c r="AA72" s="282"/>
      <c r="AB72" s="282"/>
      <c r="AF72" s="282"/>
      <c r="AG72" s="282"/>
      <c r="AJ72" s="282"/>
      <c r="AK72" s="282"/>
    </row>
    <row r="73" spans="1:37" x14ac:dyDescent="0.35">
      <c r="A73" s="277">
        <v>43464</v>
      </c>
      <c r="B73" s="278">
        <v>364</v>
      </c>
      <c r="C73" s="279">
        <v>0.29461805555555559</v>
      </c>
      <c r="D73" s="279">
        <v>0.77615740740740735</v>
      </c>
      <c r="E73" s="278">
        <f t="shared" si="5"/>
        <v>11.556944444444444</v>
      </c>
      <c r="F73" s="280">
        <f t="shared" si="6"/>
        <v>0.48153935185185182</v>
      </c>
      <c r="G73" s="278">
        <f t="shared" si="7"/>
        <v>10.556944444444444</v>
      </c>
      <c r="H73" s="276">
        <v>41605</v>
      </c>
      <c r="I73" s="281">
        <v>28526513</v>
      </c>
      <c r="J73" s="281">
        <f t="shared" si="8"/>
        <v>0.19068796233529262</v>
      </c>
      <c r="K73" s="281">
        <f t="shared" si="9"/>
        <v>95.154350349575708</v>
      </c>
      <c r="L73" s="281">
        <v>5.8235000000000001</v>
      </c>
      <c r="M73" s="281">
        <v>-12.664</v>
      </c>
      <c r="N73" s="281">
        <v>273.32499999999999</v>
      </c>
      <c r="O73" s="281">
        <v>55.069000000000003</v>
      </c>
      <c r="P73" s="281">
        <v>114.792</v>
      </c>
      <c r="Q73" s="283">
        <v>133267329.653</v>
      </c>
      <c r="R73" s="283">
        <v>0.89083707978596216</v>
      </c>
      <c r="S73" s="282"/>
      <c r="V73" s="282"/>
      <c r="W73" s="282"/>
      <c r="Z73" s="282"/>
      <c r="AA73" s="282"/>
      <c r="AB73" s="282"/>
      <c r="AF73" s="282"/>
      <c r="AG73" s="282"/>
      <c r="AJ73" s="282"/>
      <c r="AK73" s="282"/>
    </row>
    <row r="74" spans="1:37" x14ac:dyDescent="0.35">
      <c r="A74" s="277">
        <v>43465</v>
      </c>
      <c r="B74" s="278">
        <v>365</v>
      </c>
      <c r="C74" s="279">
        <v>0.29299768518518515</v>
      </c>
      <c r="D74" s="279">
        <v>0.77542824074074079</v>
      </c>
      <c r="E74" s="278">
        <f t="shared" si="5"/>
        <v>11.578333333333333</v>
      </c>
      <c r="F74" s="280">
        <f t="shared" si="6"/>
        <v>0.48243055555555553</v>
      </c>
      <c r="G74" s="278">
        <f t="shared" si="7"/>
        <v>10.578333333333333</v>
      </c>
      <c r="H74" s="276">
        <v>41682</v>
      </c>
      <c r="I74" s="281">
        <v>29029010</v>
      </c>
      <c r="J74" s="281">
        <f t="shared" si="8"/>
        <v>0.19404694732618855</v>
      </c>
      <c r="K74" s="281">
        <f t="shared" si="9"/>
        <v>96.830502481720657</v>
      </c>
      <c r="L74" s="281">
        <v>5.8268000000000004</v>
      </c>
      <c r="M74" s="281">
        <v>-12.881</v>
      </c>
      <c r="N74" s="281">
        <v>273.16699999999997</v>
      </c>
      <c r="O74" s="281">
        <v>55.497</v>
      </c>
      <c r="P74" s="281">
        <v>114.127</v>
      </c>
      <c r="Q74" s="283">
        <v>133085984.589</v>
      </c>
      <c r="R74" s="283">
        <v>0.88962486290078868</v>
      </c>
      <c r="S74" s="282"/>
      <c r="V74" s="282"/>
      <c r="W74" s="282"/>
      <c r="Z74" s="282"/>
      <c r="AA74" s="282"/>
      <c r="AB74" s="282"/>
      <c r="AF74" s="282"/>
      <c r="AG74" s="282"/>
      <c r="AJ74" s="282"/>
      <c r="AK74" s="282"/>
    </row>
    <row r="75" spans="1:37" x14ac:dyDescent="0.35">
      <c r="A75" s="277">
        <v>43466</v>
      </c>
      <c r="B75" s="278">
        <v>1</v>
      </c>
      <c r="C75" s="279">
        <v>0.29142361111111109</v>
      </c>
      <c r="D75" s="279">
        <v>0.77469907407407401</v>
      </c>
      <c r="E75" s="278">
        <f t="shared" si="5"/>
        <v>11.598611111111111</v>
      </c>
      <c r="F75" s="280">
        <f t="shared" si="6"/>
        <v>0.48327546296296298</v>
      </c>
      <c r="G75" s="278">
        <f t="shared" si="7"/>
        <v>10.598611111111111</v>
      </c>
      <c r="H75" s="276">
        <v>41755</v>
      </c>
      <c r="I75" s="281">
        <v>29531708</v>
      </c>
      <c r="J75" s="281">
        <f t="shared" si="8"/>
        <v>0.19740727591910232</v>
      </c>
      <c r="K75" s="281">
        <f t="shared" si="9"/>
        <v>98.507325078721252</v>
      </c>
      <c r="L75" s="281">
        <v>5.8277999999999999</v>
      </c>
      <c r="M75" s="281">
        <v>-13.098000000000001</v>
      </c>
      <c r="N75" s="281">
        <v>273.01499999999999</v>
      </c>
      <c r="O75" s="281">
        <v>55.918999999999997</v>
      </c>
      <c r="P75" s="281">
        <v>113.46899999999999</v>
      </c>
      <c r="Q75" s="283">
        <v>132963166.367</v>
      </c>
      <c r="R75" s="283">
        <v>0.88880387379178594</v>
      </c>
      <c r="S75" s="282"/>
      <c r="V75" s="282"/>
      <c r="W75" s="282"/>
      <c r="Z75" s="282"/>
      <c r="AA75" s="282"/>
      <c r="AB75" s="282"/>
      <c r="AF75" s="282"/>
      <c r="AG75" s="282"/>
      <c r="AJ75" s="282"/>
      <c r="AK75" s="282"/>
    </row>
    <row r="76" spans="1:37" x14ac:dyDescent="0.35">
      <c r="A76" s="277">
        <v>43467</v>
      </c>
      <c r="B76" s="278">
        <v>2</v>
      </c>
      <c r="C76" s="279">
        <v>0.28986111111111112</v>
      </c>
      <c r="D76" s="279">
        <v>0.77400462962962957</v>
      </c>
      <c r="E76" s="278">
        <f t="shared" si="5"/>
        <v>11.619444444444444</v>
      </c>
      <c r="F76" s="280">
        <f t="shared" si="6"/>
        <v>0.4841435185185185</v>
      </c>
      <c r="G76" s="278">
        <f t="shared" si="7"/>
        <v>10.619444444444444</v>
      </c>
      <c r="H76" s="276">
        <v>41830</v>
      </c>
      <c r="I76" s="281">
        <v>30034410</v>
      </c>
      <c r="J76" s="281">
        <f t="shared" si="8"/>
        <v>0.20076763125036473</v>
      </c>
      <c r="K76" s="281">
        <f t="shared" si="9"/>
        <v>100.18416101830603</v>
      </c>
      <c r="L76" s="281">
        <v>5.8266999999999998</v>
      </c>
      <c r="M76" s="281">
        <v>-13.315</v>
      </c>
      <c r="N76" s="281">
        <v>272.86200000000002</v>
      </c>
      <c r="O76" s="281">
        <v>56.335999999999999</v>
      </c>
      <c r="P76" s="281">
        <v>112.816</v>
      </c>
      <c r="Q76" s="283">
        <v>132899037.25</v>
      </c>
      <c r="R76" s="283">
        <v>0.88837519712011948</v>
      </c>
      <c r="S76" s="282"/>
      <c r="V76" s="282"/>
      <c r="W76" s="282"/>
      <c r="Z76" s="282"/>
      <c r="AA76" s="282"/>
      <c r="AB76" s="282"/>
      <c r="AF76" s="282"/>
      <c r="AG76" s="282"/>
      <c r="AJ76" s="282"/>
      <c r="AK76" s="282"/>
    </row>
    <row r="77" spans="1:37" x14ac:dyDescent="0.35">
      <c r="A77" s="277">
        <v>43468</v>
      </c>
      <c r="B77" s="278">
        <v>3</v>
      </c>
      <c r="C77" s="279">
        <v>0.2883101851851852</v>
      </c>
      <c r="D77" s="279">
        <v>0.77331018518518524</v>
      </c>
      <c r="E77" s="278">
        <f t="shared" si="5"/>
        <v>11.64</v>
      </c>
      <c r="F77" s="280">
        <f t="shared" si="6"/>
        <v>0.48500000000000004</v>
      </c>
      <c r="G77" s="278">
        <f t="shared" si="7"/>
        <v>10.64</v>
      </c>
      <c r="H77" s="276">
        <v>41904</v>
      </c>
      <c r="I77" s="281">
        <v>30536933</v>
      </c>
      <c r="J77" s="281">
        <f t="shared" si="8"/>
        <v>0.20412679004052664</v>
      </c>
      <c r="K77" s="281">
        <f t="shared" si="9"/>
        <v>101.86039987724823</v>
      </c>
      <c r="L77" s="281">
        <v>5.8234000000000004</v>
      </c>
      <c r="M77" s="281">
        <v>-13.532</v>
      </c>
      <c r="N77" s="281">
        <v>272.70999999999998</v>
      </c>
      <c r="O77" s="281">
        <v>56.747999999999998</v>
      </c>
      <c r="P77" s="281">
        <v>112.16800000000001</v>
      </c>
      <c r="Q77" s="283">
        <v>132893682.199</v>
      </c>
      <c r="R77" s="283">
        <v>0.88833940081499829</v>
      </c>
      <c r="S77" s="282"/>
      <c r="V77" s="282"/>
      <c r="W77" s="282"/>
      <c r="Z77" s="282"/>
      <c r="AA77" s="282"/>
      <c r="AB77" s="282"/>
      <c r="AF77" s="282"/>
      <c r="AG77" s="282"/>
      <c r="AJ77" s="282"/>
      <c r="AK77" s="282"/>
    </row>
    <row r="78" spans="1:37" x14ac:dyDescent="0.35">
      <c r="A78" s="277">
        <v>43469</v>
      </c>
      <c r="B78" s="278">
        <v>4</v>
      </c>
      <c r="C78" s="279">
        <v>0.2867939814814815</v>
      </c>
      <c r="D78" s="279">
        <v>0.77265046296296302</v>
      </c>
      <c r="E78" s="278">
        <f t="shared" si="5"/>
        <v>11.660555555555556</v>
      </c>
      <c r="F78" s="280">
        <f t="shared" si="6"/>
        <v>0.48585648148148147</v>
      </c>
      <c r="G78" s="278">
        <f t="shared" si="7"/>
        <v>10.660555555555556</v>
      </c>
      <c r="H78" s="276">
        <v>41978</v>
      </c>
      <c r="I78" s="281">
        <v>31039098</v>
      </c>
      <c r="J78" s="281">
        <f t="shared" si="8"/>
        <v>0.20748355574848759</v>
      </c>
      <c r="K78" s="281">
        <f t="shared" si="9"/>
        <v>103.53544457490527</v>
      </c>
      <c r="L78" s="281">
        <v>5.8182</v>
      </c>
      <c r="M78" s="281">
        <v>-13.747999999999999</v>
      </c>
      <c r="N78" s="281">
        <v>272.55700000000002</v>
      </c>
      <c r="O78" s="281">
        <v>57.154000000000003</v>
      </c>
      <c r="P78" s="281">
        <v>111.526</v>
      </c>
      <c r="Q78" s="283">
        <v>132947108.318</v>
      </c>
      <c r="R78" s="283">
        <v>0.88869653236372959</v>
      </c>
      <c r="S78" s="282"/>
      <c r="V78" s="282"/>
      <c r="W78" s="282"/>
      <c r="Z78" s="282"/>
      <c r="AA78" s="282"/>
      <c r="AB78" s="282"/>
      <c r="AF78" s="282"/>
      <c r="AG78" s="282"/>
      <c r="AJ78" s="282"/>
      <c r="AK78" s="282"/>
    </row>
    <row r="79" spans="1:37" x14ac:dyDescent="0.35">
      <c r="A79" s="277">
        <v>43470</v>
      </c>
      <c r="B79" s="278">
        <v>5</v>
      </c>
      <c r="C79" s="279">
        <v>0.2852662037037037</v>
      </c>
      <c r="D79" s="279">
        <v>0.77199074074074081</v>
      </c>
      <c r="E79" s="278">
        <f t="shared" si="5"/>
        <v>11.68138888888889</v>
      </c>
      <c r="F79" s="280">
        <f t="shared" si="6"/>
        <v>0.48672453703703705</v>
      </c>
      <c r="G79" s="278">
        <f t="shared" si="7"/>
        <v>10.68138888888889</v>
      </c>
      <c r="H79" s="276">
        <v>42053</v>
      </c>
      <c r="I79" s="281">
        <v>31540729</v>
      </c>
      <c r="J79" s="281">
        <f t="shared" si="8"/>
        <v>0.21083675188690856</v>
      </c>
      <c r="K79" s="281">
        <f t="shared" si="9"/>
        <v>105.20870803757272</v>
      </c>
      <c r="L79" s="281">
        <v>5.8109999999999999</v>
      </c>
      <c r="M79" s="281">
        <v>-13.964</v>
      </c>
      <c r="N79" s="281">
        <v>272.39999999999998</v>
      </c>
      <c r="O79" s="281">
        <v>57.555</v>
      </c>
      <c r="P79" s="281">
        <v>110.889</v>
      </c>
      <c r="Q79" s="283">
        <v>133059244.801</v>
      </c>
      <c r="R79" s="283">
        <v>0.88944611845743526</v>
      </c>
      <c r="S79" s="282"/>
      <c r="V79" s="282"/>
      <c r="W79" s="282"/>
      <c r="Z79" s="282"/>
      <c r="AA79" s="282"/>
      <c r="AB79" s="282"/>
      <c r="AF79" s="282"/>
      <c r="AG79" s="282"/>
      <c r="AJ79" s="282"/>
      <c r="AK79" s="282"/>
    </row>
    <row r="80" spans="1:37" x14ac:dyDescent="0.35">
      <c r="Q80" s="283"/>
      <c r="R80" s="283"/>
      <c r="S80" s="282"/>
      <c r="V80" s="282"/>
      <c r="W80" s="282"/>
      <c r="Z80" s="282"/>
      <c r="AA80" s="282"/>
      <c r="AB80" s="282"/>
      <c r="AF80" s="282"/>
      <c r="AG80" s="282"/>
      <c r="AJ80" s="282"/>
      <c r="AK80" s="282"/>
    </row>
    <row r="81" spans="17:37" x14ac:dyDescent="0.35">
      <c r="Q81" s="283"/>
      <c r="R81" s="283"/>
      <c r="S81" s="282"/>
      <c r="V81" s="282"/>
      <c r="W81" s="282"/>
      <c r="Z81" s="282"/>
      <c r="AA81" s="282"/>
      <c r="AB81" s="282"/>
      <c r="AF81" s="282"/>
      <c r="AG81" s="282"/>
      <c r="AJ81" s="282"/>
      <c r="AK81" s="282"/>
    </row>
    <row r="82" spans="17:37" x14ac:dyDescent="0.35">
      <c r="Q82" s="283"/>
      <c r="R82" s="283"/>
      <c r="S82" s="282"/>
      <c r="V82" s="282"/>
      <c r="W82" s="282"/>
      <c r="Z82" s="282"/>
      <c r="AA82" s="282"/>
      <c r="AB82" s="282"/>
      <c r="AF82" s="282"/>
      <c r="AG82" s="282"/>
      <c r="AJ82" s="282"/>
      <c r="AK82" s="282"/>
    </row>
    <row r="83" spans="17:37" x14ac:dyDescent="0.35">
      <c r="Q83" s="283"/>
      <c r="R83" s="283"/>
      <c r="S83" s="282"/>
      <c r="V83" s="282"/>
      <c r="W83" s="282"/>
      <c r="Z83" s="282"/>
      <c r="AA83" s="282"/>
      <c r="AB83" s="282"/>
      <c r="AF83" s="282"/>
      <c r="AG83" s="282"/>
      <c r="AJ83" s="282"/>
      <c r="AK83" s="282"/>
    </row>
    <row r="84" spans="17:37" x14ac:dyDescent="0.35">
      <c r="Q84" s="283"/>
      <c r="R84" s="283"/>
      <c r="S84" s="282"/>
      <c r="V84" s="282"/>
      <c r="W84" s="282"/>
      <c r="Z84" s="282"/>
      <c r="AA84" s="282"/>
      <c r="AB84" s="282"/>
      <c r="AF84" s="282"/>
      <c r="AG84" s="282"/>
      <c r="AJ84" s="282"/>
      <c r="AK84" s="282"/>
    </row>
    <row r="85" spans="17:37" x14ac:dyDescent="0.35">
      <c r="Q85" s="283"/>
      <c r="R85" s="283"/>
      <c r="S85" s="282"/>
      <c r="V85" s="282"/>
      <c r="W85" s="282"/>
      <c r="Z85" s="282"/>
      <c r="AA85" s="282"/>
      <c r="AB85" s="282"/>
      <c r="AF85" s="282"/>
      <c r="AG85" s="282"/>
      <c r="AJ85" s="282"/>
      <c r="AK85" s="282"/>
    </row>
    <row r="86" spans="17:37" x14ac:dyDescent="0.35">
      <c r="Q86" s="283"/>
      <c r="R86" s="283"/>
      <c r="S86" s="282"/>
      <c r="V86" s="282"/>
      <c r="W86" s="282"/>
      <c r="Z86" s="282"/>
      <c r="AA86" s="282"/>
      <c r="AB86" s="282"/>
      <c r="AF86" s="282"/>
      <c r="AG86" s="282"/>
      <c r="AJ86" s="282"/>
      <c r="AK86" s="282"/>
    </row>
    <row r="87" spans="17:37" x14ac:dyDescent="0.35">
      <c r="Q87" s="283"/>
      <c r="R87" s="283"/>
      <c r="S87" s="282"/>
      <c r="V87" s="282"/>
      <c r="W87" s="282"/>
      <c r="Z87" s="282"/>
      <c r="AA87" s="282"/>
      <c r="AB87" s="282"/>
      <c r="AF87" s="282"/>
      <c r="AG87" s="282"/>
      <c r="AJ87" s="282"/>
      <c r="AK87" s="282"/>
    </row>
    <row r="88" spans="17:37" x14ac:dyDescent="0.35">
      <c r="Q88" s="283"/>
      <c r="R88" s="283"/>
      <c r="S88" s="282"/>
      <c r="V88" s="282"/>
      <c r="W88" s="282"/>
      <c r="Z88" s="282"/>
      <c r="AA88" s="282"/>
      <c r="AB88" s="282"/>
      <c r="AF88" s="282"/>
      <c r="AG88" s="282"/>
      <c r="AJ88" s="282"/>
      <c r="AK88" s="282"/>
    </row>
    <row r="89" spans="17:37" x14ac:dyDescent="0.35">
      <c r="Q89" s="283"/>
      <c r="R89" s="283"/>
      <c r="S89" s="282"/>
      <c r="V89" s="282"/>
      <c r="W89" s="282"/>
      <c r="Z89" s="282"/>
      <c r="AA89" s="282"/>
      <c r="AB89" s="282"/>
      <c r="AF89" s="282"/>
      <c r="AG89" s="282"/>
      <c r="AJ89" s="282"/>
      <c r="AK89" s="282"/>
    </row>
    <row r="90" spans="17:37" x14ac:dyDescent="0.35">
      <c r="Q90" s="283"/>
      <c r="R90" s="283"/>
      <c r="S90" s="282"/>
      <c r="V90" s="282"/>
      <c r="W90" s="282"/>
      <c r="Z90" s="282"/>
      <c r="AA90" s="282"/>
      <c r="AB90" s="282"/>
      <c r="AF90" s="282"/>
      <c r="AG90" s="282"/>
      <c r="AJ90" s="282"/>
      <c r="AK90" s="282"/>
    </row>
    <row r="91" spans="17:37" x14ac:dyDescent="0.35">
      <c r="Q91" s="283"/>
      <c r="R91" s="283"/>
      <c r="S91" s="282"/>
      <c r="V91" s="282"/>
      <c r="W91" s="282"/>
      <c r="Z91" s="282"/>
      <c r="AA91" s="282"/>
      <c r="AB91" s="282"/>
      <c r="AF91" s="282"/>
      <c r="AG91" s="282"/>
      <c r="AJ91" s="282"/>
      <c r="AK91" s="282"/>
    </row>
    <row r="92" spans="17:37" x14ac:dyDescent="0.35">
      <c r="Q92" s="283"/>
      <c r="R92" s="283"/>
      <c r="S92" s="282"/>
      <c r="V92" s="282"/>
      <c r="W92" s="282"/>
      <c r="Z92" s="282"/>
      <c r="AA92" s="282"/>
      <c r="AB92" s="282"/>
      <c r="AF92" s="282"/>
      <c r="AG92" s="282"/>
      <c r="AJ92" s="282"/>
      <c r="AK92" s="282"/>
    </row>
    <row r="93" spans="17:37" x14ac:dyDescent="0.35">
      <c r="Q93" s="283"/>
      <c r="R93" s="283"/>
      <c r="S93" s="282"/>
      <c r="V93" s="282"/>
      <c r="W93" s="282"/>
      <c r="Z93" s="282"/>
      <c r="AA93" s="282"/>
      <c r="AB93" s="282"/>
      <c r="AF93" s="282"/>
      <c r="AG93" s="282"/>
      <c r="AJ93" s="282"/>
      <c r="AK93" s="282"/>
    </row>
    <row r="94" spans="17:37" x14ac:dyDescent="0.35">
      <c r="S94" s="282"/>
      <c r="V94" s="282"/>
      <c r="W94" s="282"/>
      <c r="Z94" s="282"/>
      <c r="AA94" s="282"/>
      <c r="AB94" s="282"/>
      <c r="AF94" s="282"/>
      <c r="AG94" s="282"/>
      <c r="AJ94" s="282"/>
      <c r="AK94" s="282"/>
    </row>
    <row r="95" spans="17:37" x14ac:dyDescent="0.35">
      <c r="S95" s="282"/>
      <c r="V95" s="282"/>
      <c r="W95" s="282"/>
      <c r="Z95" s="282"/>
      <c r="AA95" s="282"/>
      <c r="AB95" s="282"/>
      <c r="AF95" s="282"/>
      <c r="AG95" s="282"/>
      <c r="AJ95" s="282"/>
      <c r="AK95" s="282"/>
    </row>
    <row r="96" spans="17:37" x14ac:dyDescent="0.35">
      <c r="S96" s="282"/>
      <c r="V96" s="282"/>
      <c r="W96" s="282"/>
      <c r="Z96" s="282"/>
      <c r="AA96" s="282"/>
      <c r="AB96" s="282"/>
      <c r="AF96" s="282"/>
      <c r="AG96" s="282"/>
      <c r="AJ96" s="282"/>
      <c r="AK96" s="282"/>
    </row>
    <row r="97" spans="19:37" x14ac:dyDescent="0.35">
      <c r="S97" s="282"/>
      <c r="V97" s="282"/>
      <c r="W97" s="282"/>
      <c r="Z97" s="282"/>
      <c r="AA97" s="282"/>
      <c r="AB97" s="282"/>
      <c r="AF97" s="282"/>
      <c r="AG97" s="282"/>
      <c r="AJ97" s="282"/>
      <c r="AK97" s="282"/>
    </row>
    <row r="98" spans="19:37" x14ac:dyDescent="0.35">
      <c r="S98" s="282"/>
      <c r="V98" s="282"/>
      <c r="W98" s="282"/>
      <c r="Z98" s="282"/>
      <c r="AA98" s="282"/>
      <c r="AB98" s="282"/>
      <c r="AF98" s="282"/>
      <c r="AG98" s="282"/>
      <c r="AJ98" s="282"/>
      <c r="AK98" s="282"/>
    </row>
    <row r="99" spans="19:37" x14ac:dyDescent="0.35">
      <c r="S99" s="282"/>
      <c r="V99" s="282"/>
      <c r="W99" s="282"/>
      <c r="Z99" s="282"/>
      <c r="AA99" s="282"/>
      <c r="AB99" s="282"/>
      <c r="AF99" s="282"/>
      <c r="AG99" s="282"/>
      <c r="AJ99" s="282"/>
      <c r="AK99" s="282"/>
    </row>
    <row r="100" spans="19:37" x14ac:dyDescent="0.35">
      <c r="S100" s="282"/>
      <c r="V100" s="282"/>
      <c r="W100" s="282"/>
      <c r="Z100" s="282"/>
      <c r="AA100" s="282"/>
      <c r="AB100" s="282"/>
      <c r="AF100" s="282"/>
      <c r="AG100" s="282"/>
      <c r="AJ100" s="282"/>
      <c r="AK100" s="282"/>
    </row>
    <row r="101" spans="19:37" x14ac:dyDescent="0.35">
      <c r="S101" s="282"/>
      <c r="V101" s="282"/>
      <c r="W101" s="282"/>
      <c r="Z101" s="282"/>
      <c r="AA101" s="282"/>
      <c r="AB101" s="282"/>
      <c r="AF101" s="282"/>
      <c r="AG101" s="282"/>
      <c r="AJ101" s="282"/>
      <c r="AK101" s="282"/>
    </row>
    <row r="102" spans="19:37" x14ac:dyDescent="0.35">
      <c r="S102" s="282"/>
      <c r="V102" s="282"/>
      <c r="W102" s="282"/>
      <c r="Z102" s="282"/>
      <c r="AA102" s="282"/>
      <c r="AB102" s="282"/>
      <c r="AF102" s="282"/>
      <c r="AG102" s="282"/>
      <c r="AJ102" s="282"/>
      <c r="AK102" s="282"/>
    </row>
    <row r="103" spans="19:37" x14ac:dyDescent="0.35">
      <c r="S103" s="282"/>
      <c r="V103" s="282"/>
      <c r="W103" s="282"/>
      <c r="Z103" s="282"/>
      <c r="AA103" s="282"/>
      <c r="AB103" s="282"/>
      <c r="AF103" s="282"/>
      <c r="AG103" s="282"/>
      <c r="AJ103" s="282"/>
      <c r="AK103" s="282"/>
    </row>
    <row r="104" spans="19:37" x14ac:dyDescent="0.35">
      <c r="S104" s="282"/>
      <c r="V104" s="282"/>
      <c r="W104" s="282"/>
      <c r="Z104" s="282"/>
      <c r="AA104" s="282"/>
      <c r="AB104" s="282"/>
      <c r="AF104" s="282"/>
      <c r="AG104" s="282"/>
      <c r="AJ104" s="282"/>
      <c r="AK104" s="282"/>
    </row>
    <row r="105" spans="19:37" x14ac:dyDescent="0.35">
      <c r="S105" s="282"/>
      <c r="V105" s="282"/>
      <c r="W105" s="282"/>
      <c r="Z105" s="282"/>
      <c r="AA105" s="282"/>
      <c r="AB105" s="282"/>
      <c r="AF105" s="282"/>
      <c r="AG105" s="282"/>
      <c r="AJ105" s="282"/>
      <c r="AK105" s="282"/>
    </row>
    <row r="106" spans="19:37" x14ac:dyDescent="0.35">
      <c r="S106" s="282"/>
      <c r="V106" s="282"/>
      <c r="W106" s="282"/>
      <c r="Z106" s="282"/>
      <c r="AA106" s="282"/>
      <c r="AB106" s="282"/>
      <c r="AF106" s="282"/>
      <c r="AG106" s="282"/>
      <c r="AJ106" s="282"/>
      <c r="AK106" s="282"/>
    </row>
    <row r="107" spans="19:37" x14ac:dyDescent="0.35">
      <c r="S107" s="282"/>
      <c r="V107" s="282"/>
      <c r="W107" s="282"/>
      <c r="Z107" s="282"/>
      <c r="AA107" s="282"/>
      <c r="AB107" s="282"/>
      <c r="AF107" s="282"/>
      <c r="AG107" s="282"/>
      <c r="AJ107" s="282"/>
      <c r="AK107" s="282"/>
    </row>
    <row r="108" spans="19:37" x14ac:dyDescent="0.35">
      <c r="S108" s="282"/>
      <c r="V108" s="282"/>
      <c r="W108" s="282"/>
      <c r="Z108" s="282"/>
      <c r="AA108" s="282"/>
      <c r="AB108" s="282"/>
      <c r="AF108" s="282"/>
      <c r="AG108" s="282"/>
      <c r="AJ108" s="282"/>
      <c r="AK108" s="282"/>
    </row>
    <row r="109" spans="19:37" x14ac:dyDescent="0.35">
      <c r="S109" s="282"/>
      <c r="V109" s="282"/>
      <c r="W109" s="282"/>
      <c r="Z109" s="282"/>
      <c r="AA109" s="282"/>
      <c r="AB109" s="282"/>
      <c r="AF109" s="282"/>
      <c r="AG109" s="282"/>
      <c r="AJ109" s="282"/>
      <c r="AK109" s="282"/>
    </row>
    <row r="110" spans="19:37" x14ac:dyDescent="0.35">
      <c r="S110" s="282"/>
      <c r="V110" s="282"/>
      <c r="W110" s="282"/>
      <c r="Z110" s="282"/>
      <c r="AA110" s="282"/>
      <c r="AB110" s="282"/>
      <c r="AF110" s="282"/>
      <c r="AG110" s="282"/>
      <c r="AJ110" s="282"/>
      <c r="AK110" s="282"/>
    </row>
    <row r="111" spans="19:37" x14ac:dyDescent="0.35">
      <c r="S111" s="282"/>
      <c r="V111" s="282"/>
      <c r="W111" s="282"/>
      <c r="Z111" s="282"/>
      <c r="AA111" s="282"/>
      <c r="AB111" s="282"/>
      <c r="AF111" s="282"/>
      <c r="AG111" s="282"/>
      <c r="AJ111" s="282"/>
      <c r="AK111" s="282"/>
    </row>
    <row r="112" spans="19:37" x14ac:dyDescent="0.35">
      <c r="S112" s="282"/>
      <c r="V112" s="282"/>
      <c r="W112" s="282"/>
      <c r="Z112" s="282"/>
      <c r="AA112" s="282"/>
      <c r="AB112" s="282"/>
      <c r="AF112" s="282"/>
      <c r="AG112" s="282"/>
      <c r="AJ112" s="282"/>
      <c r="AK112" s="282"/>
    </row>
    <row r="113" spans="19:37" x14ac:dyDescent="0.35">
      <c r="S113" s="282"/>
      <c r="V113" s="282"/>
      <c r="W113" s="282"/>
      <c r="Z113" s="282"/>
      <c r="AA113" s="282"/>
      <c r="AB113" s="282"/>
      <c r="AF113" s="282"/>
      <c r="AG113" s="282"/>
      <c r="AJ113" s="282"/>
      <c r="AK113" s="282"/>
    </row>
    <row r="114" spans="19:37" x14ac:dyDescent="0.35">
      <c r="S114" s="282"/>
      <c r="V114" s="282"/>
      <c r="W114" s="282"/>
      <c r="Z114" s="282"/>
      <c r="AA114" s="282"/>
      <c r="AB114" s="282"/>
      <c r="AF114" s="282"/>
      <c r="AG114" s="282"/>
      <c r="AJ114" s="282"/>
      <c r="AK114" s="282"/>
    </row>
    <row r="115" spans="19:37" x14ac:dyDescent="0.35">
      <c r="S115" s="282"/>
      <c r="V115" s="282"/>
      <c r="W115" s="282"/>
      <c r="Z115" s="282"/>
      <c r="AA115" s="282"/>
      <c r="AB115" s="282"/>
      <c r="AF115" s="282"/>
      <c r="AG115" s="282"/>
      <c r="AJ115" s="282"/>
      <c r="AK115" s="282"/>
    </row>
    <row r="116" spans="19:37" x14ac:dyDescent="0.35">
      <c r="S116" s="282"/>
      <c r="V116" s="282"/>
      <c r="W116" s="282"/>
      <c r="Z116" s="282"/>
      <c r="AA116" s="282"/>
      <c r="AB116" s="282"/>
      <c r="AF116" s="282"/>
      <c r="AG116" s="282"/>
      <c r="AJ116" s="282"/>
      <c r="AK116" s="282"/>
    </row>
    <row r="117" spans="19:37" x14ac:dyDescent="0.35">
      <c r="S117" s="282"/>
      <c r="V117" s="282"/>
      <c r="W117" s="282"/>
      <c r="Z117" s="282"/>
      <c r="AA117" s="282"/>
      <c r="AB117" s="282"/>
      <c r="AF117" s="282"/>
      <c r="AG117" s="282"/>
      <c r="AJ117" s="282"/>
      <c r="AK117" s="282"/>
    </row>
    <row r="118" spans="19:37" x14ac:dyDescent="0.35">
      <c r="S118" s="282"/>
      <c r="V118" s="282"/>
      <c r="W118" s="282"/>
      <c r="Z118" s="282"/>
      <c r="AA118" s="282"/>
      <c r="AB118" s="282"/>
      <c r="AF118" s="282"/>
      <c r="AG118" s="282"/>
      <c r="AJ118" s="282"/>
      <c r="AK118" s="282"/>
    </row>
    <row r="119" spans="19:37" x14ac:dyDescent="0.35">
      <c r="S119" s="282"/>
      <c r="V119" s="282"/>
      <c r="W119" s="282"/>
      <c r="Z119" s="282"/>
      <c r="AA119" s="282"/>
      <c r="AB119" s="282"/>
      <c r="AF119" s="282"/>
      <c r="AG119" s="282"/>
      <c r="AJ119" s="282"/>
      <c r="AK119" s="282"/>
    </row>
    <row r="120" spans="19:37" x14ac:dyDescent="0.35">
      <c r="S120" s="282"/>
      <c r="V120" s="282"/>
      <c r="W120" s="282"/>
      <c r="Z120" s="282"/>
      <c r="AA120" s="282"/>
      <c r="AB120" s="282"/>
      <c r="AF120" s="282"/>
      <c r="AG120" s="282"/>
      <c r="AJ120" s="282"/>
      <c r="AK120" s="282"/>
    </row>
    <row r="121" spans="19:37" x14ac:dyDescent="0.35">
      <c r="S121" s="282"/>
      <c r="V121" s="282"/>
      <c r="W121" s="282"/>
      <c r="Z121" s="282"/>
      <c r="AA121" s="282"/>
      <c r="AB121" s="282"/>
      <c r="AF121" s="282"/>
      <c r="AG121" s="282"/>
      <c r="AJ121" s="282"/>
      <c r="AK121" s="282"/>
    </row>
    <row r="122" spans="19:37" x14ac:dyDescent="0.35">
      <c r="S122" s="282"/>
      <c r="V122" s="282"/>
      <c r="W122" s="282"/>
      <c r="Z122" s="282"/>
      <c r="AA122" s="282"/>
      <c r="AB122" s="282"/>
      <c r="AF122" s="282"/>
      <c r="AG122" s="282"/>
      <c r="AJ122" s="282"/>
      <c r="AK122" s="282"/>
    </row>
    <row r="123" spans="19:37" x14ac:dyDescent="0.35">
      <c r="S123" s="282"/>
      <c r="V123" s="282"/>
      <c r="W123" s="282"/>
      <c r="Z123" s="282"/>
      <c r="AA123" s="282"/>
      <c r="AB123" s="282"/>
      <c r="AF123" s="282"/>
      <c r="AG123" s="282"/>
      <c r="AJ123" s="282"/>
      <c r="AK123" s="282"/>
    </row>
    <row r="124" spans="19:37" x14ac:dyDescent="0.35">
      <c r="S124" s="282"/>
      <c r="V124" s="282"/>
      <c r="W124" s="282"/>
      <c r="Z124" s="282"/>
      <c r="AA124" s="282"/>
      <c r="AB124" s="282"/>
      <c r="AF124" s="282"/>
      <c r="AG124" s="282"/>
      <c r="AJ124" s="282"/>
      <c r="AK124" s="282"/>
    </row>
    <row r="125" spans="19:37" x14ac:dyDescent="0.35">
      <c r="S125" s="282"/>
      <c r="V125" s="282"/>
      <c r="W125" s="282"/>
      <c r="Z125" s="282"/>
      <c r="AA125" s="282"/>
      <c r="AB125" s="282"/>
      <c r="AF125" s="282"/>
      <c r="AG125" s="282"/>
      <c r="AJ125" s="282"/>
      <c r="AK125" s="282"/>
    </row>
    <row r="126" spans="19:37" x14ac:dyDescent="0.35">
      <c r="S126" s="282"/>
      <c r="V126" s="282"/>
      <c r="W126" s="282"/>
      <c r="Z126" s="282"/>
      <c r="AA126" s="282"/>
      <c r="AB126" s="282"/>
      <c r="AF126" s="282"/>
      <c r="AG126" s="282"/>
      <c r="AJ126" s="282"/>
      <c r="AK126" s="282"/>
    </row>
    <row r="127" spans="19:37" x14ac:dyDescent="0.35">
      <c r="S127" s="282"/>
      <c r="V127" s="282"/>
      <c r="W127" s="282"/>
      <c r="Z127" s="282"/>
      <c r="AA127" s="282"/>
      <c r="AB127" s="282"/>
      <c r="AF127" s="282"/>
      <c r="AG127" s="282"/>
      <c r="AJ127" s="282"/>
      <c r="AK127" s="282"/>
    </row>
    <row r="128" spans="19:37" x14ac:dyDescent="0.35">
      <c r="S128" s="282"/>
      <c r="V128" s="282"/>
      <c r="W128" s="282"/>
      <c r="Z128" s="282"/>
      <c r="AA128" s="282"/>
      <c r="AB128" s="282"/>
      <c r="AF128" s="282"/>
      <c r="AG128" s="282"/>
      <c r="AJ128" s="282"/>
      <c r="AK128" s="282"/>
    </row>
    <row r="129" spans="19:37" x14ac:dyDescent="0.35">
      <c r="S129" s="282"/>
      <c r="V129" s="282"/>
      <c r="W129" s="282"/>
      <c r="Z129" s="282"/>
      <c r="AA129" s="282"/>
      <c r="AB129" s="282"/>
      <c r="AF129" s="282"/>
      <c r="AG129" s="282"/>
      <c r="AJ129" s="282"/>
      <c r="AK129" s="282"/>
    </row>
    <row r="130" spans="19:37" x14ac:dyDescent="0.35">
      <c r="S130" s="282"/>
      <c r="V130" s="282"/>
      <c r="W130" s="282"/>
      <c r="Z130" s="282"/>
      <c r="AA130" s="282"/>
      <c r="AB130" s="282"/>
      <c r="AF130" s="282"/>
      <c r="AG130" s="282"/>
      <c r="AJ130" s="282"/>
      <c r="AK130" s="282"/>
    </row>
    <row r="131" spans="19:37" x14ac:dyDescent="0.35">
      <c r="S131" s="282"/>
      <c r="V131" s="282"/>
      <c r="W131" s="282"/>
      <c r="Z131" s="282"/>
      <c r="AA131" s="282"/>
      <c r="AB131" s="282"/>
      <c r="AF131" s="282"/>
      <c r="AG131" s="282"/>
      <c r="AJ131" s="282"/>
      <c r="AK131" s="282"/>
    </row>
    <row r="132" spans="19:37" x14ac:dyDescent="0.35">
      <c r="S132" s="282"/>
      <c r="V132" s="282"/>
      <c r="W132" s="282"/>
      <c r="Z132" s="282"/>
      <c r="AA132" s="282"/>
      <c r="AB132" s="282"/>
      <c r="AF132" s="282"/>
      <c r="AG132" s="282"/>
      <c r="AJ132" s="282"/>
      <c r="AK132" s="282"/>
    </row>
    <row r="133" spans="19:37" x14ac:dyDescent="0.35">
      <c r="S133" s="282"/>
      <c r="V133" s="282"/>
      <c r="W133" s="282"/>
      <c r="Z133" s="282"/>
      <c r="AA133" s="282"/>
      <c r="AB133" s="282"/>
      <c r="AF133" s="282"/>
      <c r="AG133" s="282"/>
      <c r="AJ133" s="282"/>
      <c r="AK133" s="282"/>
    </row>
    <row r="134" spans="19:37" x14ac:dyDescent="0.35">
      <c r="S134" s="282"/>
      <c r="V134" s="282"/>
      <c r="W134" s="282"/>
      <c r="Z134" s="282"/>
      <c r="AA134" s="282"/>
      <c r="AB134" s="282"/>
      <c r="AF134" s="282"/>
      <c r="AG134" s="282"/>
      <c r="AJ134" s="282"/>
      <c r="AK134" s="282"/>
    </row>
    <row r="135" spans="19:37" x14ac:dyDescent="0.35">
      <c r="S135" s="282"/>
      <c r="V135" s="282"/>
      <c r="W135" s="282"/>
      <c r="Z135" s="282"/>
      <c r="AA135" s="282"/>
      <c r="AB135" s="282"/>
      <c r="AF135" s="282"/>
      <c r="AG135" s="282"/>
      <c r="AJ135" s="282"/>
      <c r="AK135" s="282"/>
    </row>
    <row r="136" spans="19:37" x14ac:dyDescent="0.35">
      <c r="S136" s="282"/>
      <c r="V136" s="282"/>
      <c r="W136" s="282"/>
      <c r="Z136" s="282"/>
      <c r="AA136" s="282"/>
      <c r="AB136" s="282"/>
      <c r="AF136" s="282"/>
      <c r="AG136" s="282"/>
      <c r="AJ136" s="282"/>
      <c r="AK136" s="282"/>
    </row>
    <row r="137" spans="19:37" x14ac:dyDescent="0.35">
      <c r="S137" s="282"/>
      <c r="V137" s="282"/>
      <c r="W137" s="282"/>
      <c r="Z137" s="282"/>
      <c r="AA137" s="282"/>
      <c r="AB137" s="282"/>
      <c r="AF137" s="282"/>
      <c r="AG137" s="282"/>
      <c r="AJ137" s="282"/>
      <c r="AK137" s="282"/>
    </row>
    <row r="138" spans="19:37" x14ac:dyDescent="0.35">
      <c r="S138" s="282"/>
      <c r="V138" s="282"/>
      <c r="W138" s="282"/>
      <c r="Z138" s="282"/>
      <c r="AA138" s="282"/>
      <c r="AB138" s="282"/>
      <c r="AF138" s="282"/>
      <c r="AG138" s="282"/>
      <c r="AJ138" s="282"/>
      <c r="AK138" s="282"/>
    </row>
    <row r="139" spans="19:37" x14ac:dyDescent="0.35">
      <c r="S139" s="282"/>
      <c r="V139" s="282"/>
      <c r="W139" s="282"/>
      <c r="Z139" s="282"/>
      <c r="AA139" s="282"/>
      <c r="AB139" s="282"/>
      <c r="AF139" s="282"/>
      <c r="AG139" s="282"/>
      <c r="AJ139" s="282"/>
      <c r="AK139" s="282"/>
    </row>
    <row r="140" spans="19:37" x14ac:dyDescent="0.35">
      <c r="S140" s="282"/>
      <c r="V140" s="282"/>
      <c r="W140" s="282"/>
      <c r="Z140" s="282"/>
      <c r="AA140" s="282"/>
      <c r="AB140" s="282"/>
      <c r="AF140" s="282"/>
      <c r="AG140" s="282"/>
      <c r="AJ140" s="282"/>
      <c r="AK140" s="282"/>
    </row>
    <row r="141" spans="19:37" x14ac:dyDescent="0.35">
      <c r="S141" s="282"/>
      <c r="V141" s="282"/>
      <c r="W141" s="282"/>
      <c r="Z141" s="282"/>
      <c r="AA141" s="282"/>
      <c r="AB141" s="282"/>
      <c r="AF141" s="282"/>
      <c r="AG141" s="282"/>
      <c r="AJ141" s="282"/>
      <c r="AK141" s="282"/>
    </row>
    <row r="142" spans="19:37" x14ac:dyDescent="0.35">
      <c r="S142" s="282"/>
      <c r="V142" s="282"/>
      <c r="W142" s="282"/>
      <c r="Z142" s="282"/>
      <c r="AA142" s="282"/>
      <c r="AB142" s="282"/>
      <c r="AF142" s="282"/>
      <c r="AG142" s="282"/>
      <c r="AJ142" s="282"/>
      <c r="AK142" s="282"/>
    </row>
    <row r="143" spans="19:37" x14ac:dyDescent="0.35">
      <c r="S143" s="282"/>
      <c r="V143" s="282"/>
      <c r="W143" s="282"/>
      <c r="Z143" s="282"/>
      <c r="AA143" s="282"/>
      <c r="AB143" s="282"/>
      <c r="AF143" s="282"/>
      <c r="AG143" s="282"/>
      <c r="AJ143" s="282"/>
      <c r="AK143" s="282"/>
    </row>
    <row r="144" spans="19:37" x14ac:dyDescent="0.35">
      <c r="S144" s="282"/>
      <c r="V144" s="282"/>
      <c r="W144" s="282"/>
      <c r="Z144" s="282"/>
      <c r="AA144" s="282"/>
      <c r="AB144" s="282"/>
      <c r="AF144" s="282"/>
      <c r="AG144" s="282"/>
      <c r="AJ144" s="282"/>
      <c r="AK144" s="282"/>
    </row>
    <row r="145" spans="19:37" x14ac:dyDescent="0.35">
      <c r="S145" s="282"/>
      <c r="V145" s="282"/>
      <c r="W145" s="282"/>
      <c r="Z145" s="282"/>
      <c r="AA145" s="282"/>
      <c r="AB145" s="282"/>
      <c r="AF145" s="282"/>
      <c r="AG145" s="282"/>
      <c r="AJ145" s="282"/>
      <c r="AK145" s="282"/>
    </row>
    <row r="146" spans="19:37" x14ac:dyDescent="0.35">
      <c r="S146" s="282"/>
      <c r="V146" s="282"/>
      <c r="W146" s="282"/>
      <c r="Z146" s="282"/>
      <c r="AA146" s="282"/>
      <c r="AB146" s="282"/>
      <c r="AF146" s="282"/>
      <c r="AG146" s="282"/>
      <c r="AJ146" s="282"/>
      <c r="AK146" s="282"/>
    </row>
    <row r="147" spans="19:37" x14ac:dyDescent="0.35">
      <c r="S147" s="282"/>
      <c r="V147" s="282"/>
      <c r="W147" s="282"/>
      <c r="Z147" s="282"/>
      <c r="AA147" s="282"/>
      <c r="AB147" s="282"/>
      <c r="AF147" s="282"/>
      <c r="AG147" s="282"/>
      <c r="AJ147" s="282"/>
      <c r="AK147" s="282"/>
    </row>
    <row r="148" spans="19:37" x14ac:dyDescent="0.35">
      <c r="S148" s="282"/>
      <c r="V148" s="282"/>
      <c r="W148" s="282"/>
      <c r="Z148" s="282"/>
      <c r="AA148" s="282"/>
      <c r="AB148" s="282"/>
      <c r="AF148" s="282"/>
      <c r="AG148" s="282"/>
      <c r="AJ148" s="282"/>
      <c r="AK148" s="282"/>
    </row>
    <row r="149" spans="19:37" x14ac:dyDescent="0.35">
      <c r="S149" s="282"/>
      <c r="V149" s="282"/>
      <c r="W149" s="282"/>
      <c r="Z149" s="282"/>
      <c r="AA149" s="282"/>
      <c r="AB149" s="282"/>
      <c r="AF149" s="282"/>
      <c r="AG149" s="282"/>
      <c r="AJ149" s="282"/>
      <c r="AK149" s="282"/>
    </row>
    <row r="150" spans="19:37" x14ac:dyDescent="0.35">
      <c r="S150" s="282"/>
      <c r="V150" s="282"/>
      <c r="W150" s="282"/>
      <c r="Z150" s="282"/>
      <c r="AA150" s="282"/>
      <c r="AB150" s="282"/>
      <c r="AF150" s="282"/>
      <c r="AG150" s="282"/>
      <c r="AJ150" s="282"/>
      <c r="AK150" s="282"/>
    </row>
    <row r="151" spans="19:37" x14ac:dyDescent="0.35">
      <c r="S151" s="282"/>
      <c r="V151" s="282"/>
      <c r="W151" s="282"/>
      <c r="Z151" s="282"/>
      <c r="AA151" s="282"/>
      <c r="AB151" s="282"/>
      <c r="AF151" s="282"/>
      <c r="AG151" s="282"/>
      <c r="AJ151" s="282"/>
      <c r="AK151" s="282"/>
    </row>
    <row r="152" spans="19:37" x14ac:dyDescent="0.35">
      <c r="S152" s="282"/>
      <c r="V152" s="282"/>
      <c r="W152" s="282"/>
      <c r="Z152" s="282"/>
      <c r="AA152" s="282"/>
      <c r="AB152" s="282"/>
      <c r="AF152" s="282"/>
      <c r="AG152" s="282"/>
      <c r="AJ152" s="282"/>
      <c r="AK152" s="282"/>
    </row>
    <row r="153" spans="19:37" x14ac:dyDescent="0.35">
      <c r="S153" s="282"/>
      <c r="V153" s="282"/>
      <c r="W153" s="282"/>
      <c r="Z153" s="282"/>
      <c r="AA153" s="282"/>
      <c r="AB153" s="282"/>
      <c r="AF153" s="282"/>
      <c r="AG153" s="282"/>
      <c r="AJ153" s="282"/>
      <c r="AK153" s="282"/>
    </row>
    <row r="154" spans="19:37" x14ac:dyDescent="0.35">
      <c r="S154" s="282"/>
      <c r="V154" s="282"/>
      <c r="W154" s="282"/>
      <c r="Z154" s="282"/>
      <c r="AA154" s="282"/>
      <c r="AB154" s="282"/>
      <c r="AF154" s="282"/>
      <c r="AG154" s="282"/>
      <c r="AJ154" s="282"/>
      <c r="AK154" s="282"/>
    </row>
    <row r="155" spans="19:37" x14ac:dyDescent="0.35">
      <c r="S155" s="282"/>
      <c r="V155" s="282"/>
      <c r="W155" s="282"/>
      <c r="Z155" s="282"/>
      <c r="AA155" s="282"/>
      <c r="AB155" s="282"/>
      <c r="AF155" s="282"/>
      <c r="AG155" s="282"/>
      <c r="AJ155" s="282"/>
      <c r="AK155" s="282"/>
    </row>
    <row r="156" spans="19:37" x14ac:dyDescent="0.35">
      <c r="S156" s="282"/>
      <c r="V156" s="282"/>
      <c r="W156" s="282"/>
      <c r="Z156" s="282"/>
      <c r="AA156" s="282"/>
      <c r="AB156" s="282"/>
      <c r="AF156" s="282"/>
      <c r="AG156" s="282"/>
      <c r="AJ156" s="282"/>
      <c r="AK156" s="282"/>
    </row>
    <row r="157" spans="19:37" x14ac:dyDescent="0.35">
      <c r="S157" s="282"/>
      <c r="V157" s="282"/>
      <c r="W157" s="282"/>
      <c r="Z157" s="282"/>
      <c r="AA157" s="282"/>
      <c r="AB157" s="282"/>
      <c r="AF157" s="282"/>
      <c r="AG157" s="282"/>
      <c r="AJ157" s="282"/>
      <c r="AK157" s="28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N43"/>
  <sheetViews>
    <sheetView workbookViewId="0">
      <selection activeCell="B16" sqref="B16"/>
    </sheetView>
  </sheetViews>
  <sheetFormatPr defaultColWidth="11.54296875" defaultRowHeight="12.5" x14ac:dyDescent="0.25"/>
  <cols>
    <col min="1" max="1" width="11.81640625" style="4" bestFit="1" customWidth="1"/>
    <col min="2" max="2" width="12.81640625" style="4" bestFit="1" customWidth="1"/>
    <col min="3" max="3" width="8.1796875" style="4" bestFit="1" customWidth="1"/>
    <col min="4" max="4" width="2.54296875" style="4" customWidth="1"/>
    <col min="5" max="5" width="11.81640625" style="4" bestFit="1" customWidth="1"/>
    <col min="6" max="6" width="12.81640625" style="4" bestFit="1" customWidth="1"/>
    <col min="7" max="7" width="8.1796875" style="4" bestFit="1" customWidth="1"/>
    <col min="8" max="8" width="2.54296875" style="4" customWidth="1"/>
    <col min="9" max="9" width="11.81640625" style="4" bestFit="1" customWidth="1"/>
    <col min="10" max="10" width="12.81640625" style="4" bestFit="1" customWidth="1"/>
    <col min="11" max="11" width="8.1796875" style="4" bestFit="1" customWidth="1"/>
    <col min="12" max="12" width="2.453125" style="3" customWidth="1"/>
    <col min="13" max="13" width="9.26953125" style="1" bestFit="1" customWidth="1"/>
    <col min="14" max="14" width="10.1796875" style="1" bestFit="1" customWidth="1"/>
    <col min="15" max="15" width="2.453125" style="3" customWidth="1"/>
    <col min="16" max="16384" width="11.54296875" style="3"/>
  </cols>
  <sheetData>
    <row r="1" spans="1:14" s="9" customFormat="1" ht="27.75" customHeight="1" thickBot="1" x14ac:dyDescent="0.3">
      <c r="A1" s="335" t="s">
        <v>13</v>
      </c>
      <c r="B1" s="336"/>
      <c r="C1" s="337"/>
      <c r="D1" s="6"/>
      <c r="E1" s="335" t="s">
        <v>14</v>
      </c>
      <c r="F1" s="336"/>
      <c r="G1" s="337"/>
      <c r="H1" s="6"/>
      <c r="I1" s="335" t="s">
        <v>15</v>
      </c>
      <c r="J1" s="336"/>
      <c r="K1" s="337"/>
      <c r="M1" s="338" t="s">
        <v>62</v>
      </c>
      <c r="N1" s="339"/>
    </row>
    <row r="2" spans="1:14" s="2" customFormat="1" ht="13" x14ac:dyDescent="0.3">
      <c r="A2" s="7" t="s">
        <v>16</v>
      </c>
      <c r="B2" s="15" t="s">
        <v>17</v>
      </c>
      <c r="C2" s="5" t="s">
        <v>18</v>
      </c>
      <c r="D2" s="4"/>
      <c r="E2" s="7" t="s">
        <v>16</v>
      </c>
      <c r="F2" s="15" t="s">
        <v>17</v>
      </c>
      <c r="G2" s="5" t="s">
        <v>18</v>
      </c>
      <c r="H2" s="4"/>
      <c r="I2" s="7" t="s">
        <v>16</v>
      </c>
      <c r="J2" s="15" t="s">
        <v>17</v>
      </c>
      <c r="K2" s="5" t="s">
        <v>18</v>
      </c>
      <c r="M2" s="27" t="s">
        <v>10</v>
      </c>
      <c r="N2" s="28" t="s">
        <v>0</v>
      </c>
    </row>
    <row r="3" spans="1:14" x14ac:dyDescent="0.25">
      <c r="A3" s="16">
        <v>348120.375</v>
      </c>
      <c r="B3" s="17">
        <f>A3/1000</f>
        <v>348.12037500000002</v>
      </c>
      <c r="C3" s="18">
        <v>0.53939999999999999</v>
      </c>
      <c r="E3" s="16">
        <v>348120.375</v>
      </c>
      <c r="F3" s="17">
        <f>E3/1000</f>
        <v>348.12037500000002</v>
      </c>
      <c r="G3" s="18">
        <v>8.6599999999999996E-2</v>
      </c>
      <c r="I3" s="19">
        <v>348120.375</v>
      </c>
      <c r="J3" s="20">
        <f>I3/1000</f>
        <v>348.12037500000002</v>
      </c>
      <c r="K3" s="21">
        <v>0.53879999999999995</v>
      </c>
      <c r="M3" s="11" t="s">
        <v>3</v>
      </c>
      <c r="N3" s="12">
        <v>43927</v>
      </c>
    </row>
    <row r="4" spans="1:14" x14ac:dyDescent="0.25">
      <c r="A4" s="16">
        <v>261090.265625</v>
      </c>
      <c r="B4" s="17">
        <f t="shared" ref="B4:B43" si="0">A4/1000</f>
        <v>261.09026562499997</v>
      </c>
      <c r="C4" s="18">
        <v>0.62280000000000002</v>
      </c>
      <c r="E4" s="16">
        <v>261090.265625</v>
      </c>
      <c r="F4" s="17">
        <f t="shared" ref="F4:F43" si="1">E4/1000</f>
        <v>261.09026562499997</v>
      </c>
      <c r="G4" s="18">
        <v>0.1</v>
      </c>
      <c r="I4" s="16">
        <v>261090.265625</v>
      </c>
      <c r="J4" s="17">
        <f t="shared" ref="J4:J43" si="2">I4/1000</f>
        <v>261.09026562499997</v>
      </c>
      <c r="K4" s="18">
        <v>0.62209999999999999</v>
      </c>
      <c r="M4" s="11" t="s">
        <v>4</v>
      </c>
      <c r="N4" s="12">
        <v>44116</v>
      </c>
    </row>
    <row r="5" spans="1:14" x14ac:dyDescent="0.25">
      <c r="A5" s="16">
        <v>208872.21875</v>
      </c>
      <c r="B5" s="17">
        <f t="shared" si="0"/>
        <v>208.87221875</v>
      </c>
      <c r="C5" s="18">
        <v>0.69640000000000002</v>
      </c>
      <c r="E5" s="16">
        <v>208872.21875</v>
      </c>
      <c r="F5" s="17">
        <f t="shared" si="1"/>
        <v>208.87221875</v>
      </c>
      <c r="G5" s="18">
        <v>0.1118</v>
      </c>
      <c r="I5" s="16">
        <v>208872.21875</v>
      </c>
      <c r="J5" s="17">
        <f t="shared" si="2"/>
        <v>208.87221875</v>
      </c>
      <c r="K5" s="18">
        <v>0.6956</v>
      </c>
      <c r="M5" s="11" t="s">
        <v>5</v>
      </c>
      <c r="N5" s="12">
        <v>44419</v>
      </c>
    </row>
    <row r="6" spans="1:14" x14ac:dyDescent="0.25">
      <c r="A6" s="16">
        <v>174060.1875</v>
      </c>
      <c r="B6" s="17">
        <f t="shared" si="0"/>
        <v>174.06018750000001</v>
      </c>
      <c r="C6" s="18">
        <v>0.76280000000000003</v>
      </c>
      <c r="E6" s="16">
        <v>174060.1875</v>
      </c>
      <c r="F6" s="17">
        <f t="shared" si="1"/>
        <v>174.06018750000001</v>
      </c>
      <c r="G6" s="18">
        <v>0.1225</v>
      </c>
      <c r="I6" s="16">
        <v>174060.1875</v>
      </c>
      <c r="J6" s="17">
        <f t="shared" si="2"/>
        <v>174.06018750000001</v>
      </c>
      <c r="K6" s="18">
        <v>0.76200000000000001</v>
      </c>
      <c r="M6" s="11" t="s">
        <v>6</v>
      </c>
      <c r="N6" s="12">
        <v>44471</v>
      </c>
    </row>
    <row r="7" spans="1:14" x14ac:dyDescent="0.25">
      <c r="A7" s="16">
        <v>130545.1328125</v>
      </c>
      <c r="B7" s="17">
        <f t="shared" si="0"/>
        <v>130.54513281249999</v>
      </c>
      <c r="C7" s="18">
        <v>0.88080000000000003</v>
      </c>
      <c r="E7" s="16">
        <v>130545.1328125</v>
      </c>
      <c r="F7" s="17">
        <f t="shared" si="1"/>
        <v>130.54513281249999</v>
      </c>
      <c r="G7" s="18">
        <v>0.14149999999999999</v>
      </c>
      <c r="I7" s="16">
        <v>130545.1328125</v>
      </c>
      <c r="J7" s="17">
        <f t="shared" si="2"/>
        <v>130.54513281249999</v>
      </c>
      <c r="K7" s="18">
        <v>0.87990000000000002</v>
      </c>
      <c r="M7" s="11" t="s">
        <v>7</v>
      </c>
      <c r="N7" s="12">
        <v>44735</v>
      </c>
    </row>
    <row r="8" spans="1:14" x14ac:dyDescent="0.25">
      <c r="A8" s="16">
        <v>104436.109375</v>
      </c>
      <c r="B8" s="17">
        <f t="shared" si="0"/>
        <v>104.436109375</v>
      </c>
      <c r="C8" s="18">
        <v>0.98480000000000001</v>
      </c>
      <c r="E8" s="16">
        <v>104436.109375</v>
      </c>
      <c r="F8" s="17">
        <f t="shared" si="1"/>
        <v>104.436109375</v>
      </c>
      <c r="G8" s="18">
        <v>0.15820000000000001</v>
      </c>
      <c r="I8" s="16">
        <v>104436.109375</v>
      </c>
      <c r="J8" s="17">
        <f t="shared" si="2"/>
        <v>104.436109375</v>
      </c>
      <c r="K8" s="18">
        <v>0.98380000000000001</v>
      </c>
      <c r="M8" s="11" t="s">
        <v>8</v>
      </c>
      <c r="N8" s="12">
        <v>45097</v>
      </c>
    </row>
    <row r="9" spans="1:14" x14ac:dyDescent="0.25">
      <c r="A9" s="16">
        <v>87030.09375</v>
      </c>
      <c r="B9" s="17">
        <f t="shared" si="0"/>
        <v>87.030093750000006</v>
      </c>
      <c r="C9" s="18">
        <v>1.0788</v>
      </c>
      <c r="E9" s="16">
        <v>87030.09375</v>
      </c>
      <c r="F9" s="17">
        <f t="shared" si="1"/>
        <v>87.030093750000006</v>
      </c>
      <c r="G9" s="18">
        <v>0.17330000000000001</v>
      </c>
      <c r="I9" s="16">
        <v>87030.09375</v>
      </c>
      <c r="J9" s="17">
        <f t="shared" si="2"/>
        <v>87.030093750000006</v>
      </c>
      <c r="K9" s="18">
        <v>1.0777000000000001</v>
      </c>
      <c r="M9" s="11" t="s">
        <v>9</v>
      </c>
      <c r="N9" s="12">
        <v>45540</v>
      </c>
    </row>
    <row r="10" spans="1:14" ht="13" thickBot="1" x14ac:dyDescent="0.3">
      <c r="A10" s="16">
        <v>65272.56640625</v>
      </c>
      <c r="B10" s="17">
        <f t="shared" si="0"/>
        <v>65.272566406249993</v>
      </c>
      <c r="C10" s="18">
        <v>1.2457</v>
      </c>
      <c r="E10" s="16">
        <v>65272.56640625</v>
      </c>
      <c r="F10" s="17">
        <f t="shared" si="1"/>
        <v>65.272566406249993</v>
      </c>
      <c r="G10" s="18">
        <v>0.2001</v>
      </c>
      <c r="I10" s="16">
        <v>65272.56640625</v>
      </c>
      <c r="J10" s="17">
        <f t="shared" si="2"/>
        <v>65.272566406249993</v>
      </c>
      <c r="K10" s="18">
        <v>1.2443</v>
      </c>
      <c r="M10" s="13" t="s">
        <v>23</v>
      </c>
      <c r="N10" s="14">
        <v>45666</v>
      </c>
    </row>
    <row r="11" spans="1:14" x14ac:dyDescent="0.25">
      <c r="A11" s="16">
        <v>52218.0546875</v>
      </c>
      <c r="B11" s="17">
        <f t="shared" si="0"/>
        <v>52.2180546875</v>
      </c>
      <c r="C11" s="18">
        <v>1.3928</v>
      </c>
      <c r="E11" s="16">
        <v>52218.0546875</v>
      </c>
      <c r="F11" s="17">
        <f t="shared" si="1"/>
        <v>52.2180546875</v>
      </c>
      <c r="G11" s="18">
        <v>0.22370000000000001</v>
      </c>
      <c r="I11" s="16">
        <v>52218.0546875</v>
      </c>
      <c r="J11" s="17">
        <f t="shared" si="2"/>
        <v>52.2180546875</v>
      </c>
      <c r="K11" s="18">
        <v>1.3913</v>
      </c>
      <c r="M11" s="8"/>
      <c r="N11" s="10"/>
    </row>
    <row r="12" spans="1:14" x14ac:dyDescent="0.25">
      <c r="A12" s="16">
        <v>43515.046875</v>
      </c>
      <c r="B12" s="17">
        <f t="shared" si="0"/>
        <v>43.515046875000003</v>
      </c>
      <c r="C12" s="18">
        <v>1.5257000000000001</v>
      </c>
      <c r="E12" s="16">
        <v>43515.046875</v>
      </c>
      <c r="F12" s="17">
        <f t="shared" si="1"/>
        <v>43.515046875000003</v>
      </c>
      <c r="G12" s="18">
        <v>0.245</v>
      </c>
      <c r="I12" s="16">
        <v>43515.046875</v>
      </c>
      <c r="J12" s="17">
        <f t="shared" si="2"/>
        <v>43.515046875000003</v>
      </c>
      <c r="K12" s="18">
        <v>1.524</v>
      </c>
      <c r="M12" s="8"/>
      <c r="N12" s="10"/>
    </row>
    <row r="13" spans="1:14" x14ac:dyDescent="0.25">
      <c r="A13" s="16">
        <v>32636.283203125</v>
      </c>
      <c r="B13" s="17">
        <f t="shared" si="0"/>
        <v>32.636283203124997</v>
      </c>
      <c r="C13" s="18">
        <v>1.7617</v>
      </c>
      <c r="E13" s="16">
        <v>32636.283203125</v>
      </c>
      <c r="F13" s="17">
        <f t="shared" si="1"/>
        <v>32.636283203124997</v>
      </c>
      <c r="G13" s="18">
        <v>0.28299999999999997</v>
      </c>
      <c r="I13" s="16">
        <v>32636.283203125</v>
      </c>
      <c r="J13" s="17">
        <f t="shared" si="2"/>
        <v>32.636283203124997</v>
      </c>
      <c r="K13" s="18">
        <v>1.7597</v>
      </c>
      <c r="M13" s="8"/>
      <c r="N13" s="10"/>
    </row>
    <row r="14" spans="1:14" x14ac:dyDescent="0.25">
      <c r="A14" s="19">
        <v>26109.02734375</v>
      </c>
      <c r="B14" s="20">
        <f t="shared" si="0"/>
        <v>26.10902734375</v>
      </c>
      <c r="C14" s="21">
        <v>1.9697</v>
      </c>
      <c r="E14" s="16">
        <v>26109.02734375</v>
      </c>
      <c r="F14" s="17">
        <f t="shared" si="1"/>
        <v>26.10902734375</v>
      </c>
      <c r="G14" s="18">
        <v>0.31640000000000001</v>
      </c>
      <c r="I14" s="19">
        <v>26109.02734375</v>
      </c>
      <c r="J14" s="20">
        <f t="shared" si="2"/>
        <v>26.10902734375</v>
      </c>
      <c r="K14" s="21">
        <v>1.9675</v>
      </c>
    </row>
    <row r="15" spans="1:14" x14ac:dyDescent="0.25">
      <c r="A15" s="19">
        <v>21757.5234375</v>
      </c>
      <c r="B15" s="20">
        <f t="shared" si="0"/>
        <v>21.757523437500002</v>
      </c>
      <c r="C15" s="21">
        <v>2.1577000000000002</v>
      </c>
      <c r="E15" s="16">
        <v>21757.5234375</v>
      </c>
      <c r="F15" s="17">
        <f t="shared" si="1"/>
        <v>21.757523437500002</v>
      </c>
      <c r="G15" s="18">
        <v>0.34660000000000002</v>
      </c>
      <c r="I15" s="19">
        <v>21757.5234375</v>
      </c>
      <c r="J15" s="20">
        <f t="shared" si="2"/>
        <v>21.757523437500002</v>
      </c>
      <c r="K15" s="21">
        <v>2.1553</v>
      </c>
    </row>
    <row r="16" spans="1:14" x14ac:dyDescent="0.25">
      <c r="A16" s="19">
        <v>16318.1416015625</v>
      </c>
      <c r="B16" s="20">
        <f t="shared" si="0"/>
        <v>16.318141601562498</v>
      </c>
      <c r="C16" s="21">
        <v>2.4914000000000001</v>
      </c>
      <c r="E16" s="16">
        <v>16318.1416015625</v>
      </c>
      <c r="F16" s="17">
        <f t="shared" si="1"/>
        <v>16.318141601562498</v>
      </c>
      <c r="G16" s="18">
        <v>0.4002</v>
      </c>
      <c r="I16" s="19">
        <v>16318.1416015625</v>
      </c>
      <c r="J16" s="20">
        <f t="shared" si="2"/>
        <v>16.318141601562498</v>
      </c>
      <c r="K16" s="21">
        <v>2.4887000000000001</v>
      </c>
    </row>
    <row r="17" spans="1:11" x14ac:dyDescent="0.25">
      <c r="A17" s="19">
        <v>13054.513671875</v>
      </c>
      <c r="B17" s="20">
        <f t="shared" si="0"/>
        <v>13.054513671875</v>
      </c>
      <c r="C17" s="21">
        <v>2.7856000000000001</v>
      </c>
      <c r="E17" s="16">
        <v>13054.513671875</v>
      </c>
      <c r="F17" s="17">
        <f t="shared" si="1"/>
        <v>13.054513671875</v>
      </c>
      <c r="G17" s="18">
        <v>0.44740000000000002</v>
      </c>
      <c r="I17" s="19">
        <v>13054.513671875</v>
      </c>
      <c r="J17" s="20">
        <f t="shared" si="2"/>
        <v>13.054513671875</v>
      </c>
      <c r="K17" s="21">
        <v>2.7825000000000002</v>
      </c>
    </row>
    <row r="18" spans="1:11" x14ac:dyDescent="0.25">
      <c r="A18" s="19">
        <v>10878.76171875</v>
      </c>
      <c r="B18" s="20">
        <f t="shared" si="0"/>
        <v>10.878761718750001</v>
      </c>
      <c r="C18" s="21">
        <v>3.0514999999999999</v>
      </c>
      <c r="E18" s="16">
        <v>10878.76171875</v>
      </c>
      <c r="F18" s="17">
        <f t="shared" si="1"/>
        <v>10.878761718750001</v>
      </c>
      <c r="G18" s="18">
        <v>0.49009999999999998</v>
      </c>
      <c r="I18" s="19">
        <v>10878.76171875</v>
      </c>
      <c r="J18" s="20">
        <f t="shared" si="2"/>
        <v>10.878761718750001</v>
      </c>
      <c r="K18" s="21">
        <v>3.0480999999999998</v>
      </c>
    </row>
    <row r="19" spans="1:11" x14ac:dyDescent="0.25">
      <c r="A19" s="19">
        <v>8159.07080078125</v>
      </c>
      <c r="B19" s="20">
        <f t="shared" si="0"/>
        <v>8.1590708007812491</v>
      </c>
      <c r="C19" s="21">
        <v>3.5234000000000001</v>
      </c>
      <c r="E19" s="16">
        <v>8159.07080078125</v>
      </c>
      <c r="F19" s="17">
        <f t="shared" si="1"/>
        <v>8.1590708007812491</v>
      </c>
      <c r="G19" s="18">
        <v>0.56589999999999996</v>
      </c>
      <c r="I19" s="19">
        <v>8159.07080078125</v>
      </c>
      <c r="J19" s="20">
        <f t="shared" si="2"/>
        <v>8.1590708007812491</v>
      </c>
      <c r="K19" s="21">
        <v>3.5194999999999999</v>
      </c>
    </row>
    <row r="20" spans="1:11" x14ac:dyDescent="0.25">
      <c r="A20" s="19">
        <v>6527.2568359375</v>
      </c>
      <c r="B20" s="20">
        <f t="shared" si="0"/>
        <v>6.5272568359375001</v>
      </c>
      <c r="C20" s="21">
        <v>3.9394</v>
      </c>
      <c r="E20" s="16">
        <v>6527.2568359375</v>
      </c>
      <c r="F20" s="17">
        <f t="shared" si="1"/>
        <v>6.5272568359375001</v>
      </c>
      <c r="G20" s="18">
        <v>0.63280000000000003</v>
      </c>
      <c r="I20" s="19">
        <v>6527.2568359375</v>
      </c>
      <c r="J20" s="20">
        <f t="shared" si="2"/>
        <v>6.5272568359375001</v>
      </c>
      <c r="K20" s="21">
        <v>3.9350999999999998</v>
      </c>
    </row>
    <row r="21" spans="1:11" x14ac:dyDescent="0.25">
      <c r="A21" s="19">
        <v>5439.380859375</v>
      </c>
      <c r="B21" s="20">
        <f t="shared" si="0"/>
        <v>5.4393808593750004</v>
      </c>
      <c r="C21" s="21">
        <v>4.3154000000000003</v>
      </c>
      <c r="E21" s="16">
        <v>5439.380859375</v>
      </c>
      <c r="F21" s="17">
        <f t="shared" si="1"/>
        <v>5.4393808593750004</v>
      </c>
      <c r="G21" s="18">
        <v>0.69320000000000004</v>
      </c>
      <c r="I21" s="19">
        <v>5439.380859375</v>
      </c>
      <c r="J21" s="20">
        <f t="shared" si="2"/>
        <v>5.4393808593750004</v>
      </c>
      <c r="K21" s="21">
        <v>4.3106999999999998</v>
      </c>
    </row>
    <row r="22" spans="1:11" x14ac:dyDescent="0.25">
      <c r="A22" s="19">
        <v>4079.535400390625</v>
      </c>
      <c r="B22" s="20">
        <f t="shared" si="0"/>
        <v>4.0795354003906246</v>
      </c>
      <c r="C22" s="21">
        <v>4.9828000000000001</v>
      </c>
      <c r="E22" s="16">
        <v>4079.535400390625</v>
      </c>
      <c r="F22" s="17">
        <f t="shared" si="1"/>
        <v>4.0795354003906246</v>
      </c>
      <c r="G22" s="18">
        <v>0.8004</v>
      </c>
      <c r="I22" s="19">
        <v>4079.535400390625</v>
      </c>
      <c r="J22" s="20">
        <f t="shared" si="2"/>
        <v>4.0795354003906246</v>
      </c>
      <c r="K22" s="21">
        <v>4.9772999999999996</v>
      </c>
    </row>
    <row r="23" spans="1:11" x14ac:dyDescent="0.25">
      <c r="A23" s="19">
        <v>3263.62841796875</v>
      </c>
      <c r="B23" s="20">
        <f t="shared" si="0"/>
        <v>3.26362841796875</v>
      </c>
      <c r="C23" s="21">
        <v>5.5712000000000002</v>
      </c>
      <c r="E23" s="16">
        <v>3263.62841796875</v>
      </c>
      <c r="F23" s="17">
        <f t="shared" si="1"/>
        <v>3.26362841796875</v>
      </c>
      <c r="G23" s="18">
        <v>0.89490000000000003</v>
      </c>
      <c r="I23" s="19">
        <v>3263.62841796875</v>
      </c>
      <c r="J23" s="20">
        <f t="shared" si="2"/>
        <v>3.26362841796875</v>
      </c>
      <c r="K23" s="21">
        <v>5.4172000000000002</v>
      </c>
    </row>
    <row r="24" spans="1:11" x14ac:dyDescent="0.25">
      <c r="A24" s="19">
        <v>2719.690185546875</v>
      </c>
      <c r="B24" s="20">
        <f t="shared" si="0"/>
        <v>2.7196901855468751</v>
      </c>
      <c r="C24" s="21">
        <v>6.1029999999999998</v>
      </c>
      <c r="E24" s="16">
        <v>2719.690185546875</v>
      </c>
      <c r="F24" s="17">
        <f t="shared" si="1"/>
        <v>2.7196901855468751</v>
      </c>
      <c r="G24" s="18">
        <v>0.98029999999999995</v>
      </c>
      <c r="I24" s="19">
        <v>2719.690185546875</v>
      </c>
      <c r="J24" s="20">
        <f t="shared" si="2"/>
        <v>2.7196901855468751</v>
      </c>
      <c r="K24" s="21">
        <v>5.4172000000000002</v>
      </c>
    </row>
    <row r="25" spans="1:11" x14ac:dyDescent="0.25">
      <c r="A25" s="19">
        <v>2039.767822265625</v>
      </c>
      <c r="B25" s="20">
        <f t="shared" si="0"/>
        <v>2.0397678222656248</v>
      </c>
      <c r="C25" s="21">
        <v>7.0468000000000002</v>
      </c>
      <c r="E25" s="16">
        <v>2039.767822265625</v>
      </c>
      <c r="F25" s="17">
        <f t="shared" si="1"/>
        <v>2.0397678222656248</v>
      </c>
      <c r="G25" s="18">
        <v>1.1318999999999999</v>
      </c>
      <c r="I25" s="19">
        <v>2039.767822265625</v>
      </c>
      <c r="J25" s="20">
        <f t="shared" si="2"/>
        <v>2.0397678222656248</v>
      </c>
      <c r="K25" s="21">
        <v>6.2416</v>
      </c>
    </row>
    <row r="26" spans="1:11" x14ac:dyDescent="0.25">
      <c r="A26" s="19">
        <v>1631.814208984375</v>
      </c>
      <c r="B26" s="20">
        <f t="shared" si="0"/>
        <v>1.631814208984375</v>
      </c>
      <c r="C26" s="21">
        <v>7.6694000000000004</v>
      </c>
      <c r="E26" s="16">
        <v>1631.814208984375</v>
      </c>
      <c r="F26" s="17">
        <f t="shared" si="1"/>
        <v>1.631814208984375</v>
      </c>
      <c r="G26" s="18">
        <v>1.256</v>
      </c>
      <c r="I26" s="19">
        <v>1631.814208984375</v>
      </c>
      <c r="J26" s="20">
        <f t="shared" si="2"/>
        <v>1.631814208984375</v>
      </c>
      <c r="K26" s="21">
        <v>6.9786000000000001</v>
      </c>
    </row>
    <row r="27" spans="1:11" x14ac:dyDescent="0.25">
      <c r="A27" s="19">
        <v>1359.84521484375</v>
      </c>
      <c r="B27" s="20">
        <f t="shared" si="0"/>
        <v>1.3598452148437501</v>
      </c>
      <c r="C27" s="21">
        <v>7.6694000000000004</v>
      </c>
      <c r="E27" s="16">
        <v>1359.84521484375</v>
      </c>
      <c r="F27" s="17">
        <f t="shared" si="1"/>
        <v>1.3598452148437501</v>
      </c>
      <c r="G27" s="18">
        <v>1.3864000000000001</v>
      </c>
      <c r="I27" s="19">
        <v>1359.84521484375</v>
      </c>
      <c r="J27" s="20">
        <f t="shared" si="2"/>
        <v>1.3598452148437501</v>
      </c>
      <c r="K27" s="21">
        <v>7.6447000000000003</v>
      </c>
    </row>
    <row r="28" spans="1:11" x14ac:dyDescent="0.25">
      <c r="A28" s="19">
        <v>1019.8839111328125</v>
      </c>
      <c r="B28" s="20">
        <f t="shared" si="0"/>
        <v>1.0198839111328124</v>
      </c>
      <c r="C28" s="21">
        <v>8.8366000000000007</v>
      </c>
      <c r="E28" s="16">
        <v>1019.8839111328125</v>
      </c>
      <c r="F28" s="17">
        <f t="shared" si="1"/>
        <v>1.0198839111328124</v>
      </c>
      <c r="G28" s="18">
        <v>1.4812000000000001</v>
      </c>
      <c r="I28" s="19">
        <v>1019.8839111328125</v>
      </c>
      <c r="J28" s="20">
        <f t="shared" si="2"/>
        <v>1.0198839111328124</v>
      </c>
      <c r="K28" s="21">
        <v>8.8269000000000002</v>
      </c>
    </row>
    <row r="29" spans="1:11" x14ac:dyDescent="0.25">
      <c r="A29" s="19">
        <v>815.9071044921875</v>
      </c>
      <c r="B29" s="20">
        <f t="shared" si="0"/>
        <v>0.81590710449218751</v>
      </c>
      <c r="C29" s="21">
        <v>9.8801000000000005</v>
      </c>
      <c r="E29" s="16">
        <v>815.9071044921875</v>
      </c>
      <c r="F29" s="17">
        <f t="shared" si="1"/>
        <v>0.81590710449218751</v>
      </c>
      <c r="G29" s="18">
        <v>1.5869</v>
      </c>
      <c r="I29" s="19">
        <v>815.9071044921875</v>
      </c>
      <c r="J29" s="20">
        <f t="shared" si="2"/>
        <v>0.81590710449218751</v>
      </c>
      <c r="K29" s="21">
        <v>9.2830999999999992</v>
      </c>
    </row>
    <row r="30" spans="1:11" x14ac:dyDescent="0.25">
      <c r="A30" s="19">
        <v>679.922607421875</v>
      </c>
      <c r="B30" s="20">
        <f t="shared" si="0"/>
        <v>0.67992260742187505</v>
      </c>
      <c r="C30" s="21">
        <v>10.8231</v>
      </c>
      <c r="E30" s="16">
        <v>679.922607421875</v>
      </c>
      <c r="F30" s="17">
        <f t="shared" si="1"/>
        <v>0.67992260742187505</v>
      </c>
      <c r="G30" s="18">
        <v>1.7384999999999999</v>
      </c>
      <c r="I30" s="19">
        <v>679.922607421875</v>
      </c>
      <c r="J30" s="20">
        <f t="shared" si="2"/>
        <v>0.67992260742187505</v>
      </c>
      <c r="K30" s="21">
        <v>9.2830999999999992</v>
      </c>
    </row>
    <row r="31" spans="1:11" x14ac:dyDescent="0.25">
      <c r="A31" s="19">
        <v>509.94189453125</v>
      </c>
      <c r="B31" s="20">
        <f t="shared" si="0"/>
        <v>0.50994189453125005</v>
      </c>
      <c r="C31" s="21">
        <v>12.4968</v>
      </c>
      <c r="E31" s="19">
        <v>509.94189453125</v>
      </c>
      <c r="F31" s="25">
        <f t="shared" si="1"/>
        <v>0.50994189453125005</v>
      </c>
      <c r="G31" s="21">
        <v>2.0074000000000001</v>
      </c>
      <c r="I31" s="19">
        <v>509.94189453125</v>
      </c>
      <c r="J31" s="20">
        <f t="shared" si="2"/>
        <v>0.50994189453125005</v>
      </c>
      <c r="K31" s="21">
        <v>10.1114</v>
      </c>
    </row>
    <row r="32" spans="1:11" x14ac:dyDescent="0.25">
      <c r="A32" s="19">
        <v>407.95361328125</v>
      </c>
      <c r="B32" s="20">
        <f t="shared" si="0"/>
        <v>0.40795361328125002</v>
      </c>
      <c r="C32" s="21">
        <v>13.1427</v>
      </c>
      <c r="E32" s="19">
        <v>407.95361328125</v>
      </c>
      <c r="F32" s="25">
        <f t="shared" si="1"/>
        <v>0.40795361328125002</v>
      </c>
      <c r="G32" s="21">
        <v>2.2444000000000002</v>
      </c>
      <c r="I32" s="19">
        <v>407.95361328125</v>
      </c>
      <c r="J32" s="20">
        <f t="shared" si="2"/>
        <v>0.40795361328125002</v>
      </c>
      <c r="K32" s="21">
        <v>11.306100000000001</v>
      </c>
    </row>
    <row r="33" spans="1:11" x14ac:dyDescent="0.25">
      <c r="A33" s="19">
        <v>339.9613037109375</v>
      </c>
      <c r="B33" s="20">
        <f t="shared" si="0"/>
        <v>0.33996130371093752</v>
      </c>
      <c r="C33" s="21">
        <v>13.1427</v>
      </c>
      <c r="E33" s="19">
        <v>339.9613037109375</v>
      </c>
      <c r="F33" s="25">
        <f t="shared" si="1"/>
        <v>0.33996130371093752</v>
      </c>
      <c r="G33" s="21">
        <v>2.4586000000000001</v>
      </c>
      <c r="I33" s="19">
        <v>339.9613037109375</v>
      </c>
      <c r="J33" s="20">
        <f t="shared" si="2"/>
        <v>0.33996130371093752</v>
      </c>
      <c r="K33" s="21">
        <v>12.385300000000001</v>
      </c>
    </row>
    <row r="34" spans="1:11" x14ac:dyDescent="0.25">
      <c r="A34" s="19">
        <v>254.97099304199219</v>
      </c>
      <c r="B34" s="20">
        <f t="shared" si="0"/>
        <v>0.25497099304199217</v>
      </c>
      <c r="C34" s="21">
        <v>14.3154</v>
      </c>
      <c r="E34" s="19">
        <v>254.97099304199219</v>
      </c>
      <c r="F34" s="25">
        <f t="shared" si="1"/>
        <v>0.25497099304199217</v>
      </c>
      <c r="G34" s="21">
        <v>2.5381999999999998</v>
      </c>
      <c r="I34" s="19">
        <v>254.97099304199219</v>
      </c>
      <c r="J34" s="20">
        <f t="shared" si="2"/>
        <v>0.25497099304199217</v>
      </c>
      <c r="K34" s="21">
        <v>12.571199999999999</v>
      </c>
    </row>
    <row r="35" spans="1:11" x14ac:dyDescent="0.25">
      <c r="A35" s="19">
        <v>169.98060607910156</v>
      </c>
      <c r="B35" s="20">
        <f t="shared" si="0"/>
        <v>0.16998060607910156</v>
      </c>
      <c r="C35" s="21">
        <v>17.534600000000001</v>
      </c>
      <c r="E35" s="19">
        <v>169.98060607910156</v>
      </c>
      <c r="F35" s="25">
        <f t="shared" si="1"/>
        <v>0.16998060607910156</v>
      </c>
      <c r="G35" s="21">
        <v>2.8166000000000002</v>
      </c>
      <c r="I35" s="19">
        <v>169.98060607910156</v>
      </c>
      <c r="J35" s="20">
        <f t="shared" si="2"/>
        <v>0.16998060607910156</v>
      </c>
      <c r="K35" s="21">
        <v>12.571199999999999</v>
      </c>
    </row>
    <row r="36" spans="1:11" x14ac:dyDescent="0.25">
      <c r="A36" s="19">
        <v>127.48549652099609</v>
      </c>
      <c r="B36" s="20">
        <f t="shared" si="0"/>
        <v>0.12748549652099608</v>
      </c>
      <c r="C36" s="21">
        <v>17.797899999999998</v>
      </c>
      <c r="E36" s="19">
        <v>127.48549652099609</v>
      </c>
      <c r="F36" s="25">
        <f t="shared" si="1"/>
        <v>0.12748549652099608</v>
      </c>
      <c r="G36" s="21">
        <v>3.2522000000000002</v>
      </c>
      <c r="I36" s="19">
        <v>127.48549652099609</v>
      </c>
      <c r="J36" s="20">
        <f t="shared" si="2"/>
        <v>0.12748549652099608</v>
      </c>
      <c r="K36" s="21">
        <v>14.225</v>
      </c>
    </row>
    <row r="37" spans="1:11" x14ac:dyDescent="0.25">
      <c r="A37" s="19">
        <v>84.990303039550781</v>
      </c>
      <c r="B37" s="20">
        <f t="shared" si="0"/>
        <v>8.4990303039550782E-2</v>
      </c>
      <c r="C37" s="21">
        <v>17.797899999999998</v>
      </c>
      <c r="E37" s="19">
        <v>84.990303039550781</v>
      </c>
      <c r="F37" s="25">
        <f t="shared" si="1"/>
        <v>8.4990303039550782E-2</v>
      </c>
      <c r="G37" s="21">
        <v>3.4371999999999998</v>
      </c>
      <c r="I37" s="19">
        <v>84.990303039550781</v>
      </c>
      <c r="J37" s="20">
        <f t="shared" si="2"/>
        <v>8.4990303039550782E-2</v>
      </c>
      <c r="K37" s="21">
        <v>15.0779</v>
      </c>
    </row>
    <row r="38" spans="1:11" x14ac:dyDescent="0.25">
      <c r="A38" s="19">
        <v>63.742698669433594</v>
      </c>
      <c r="B38" s="20">
        <f t="shared" si="0"/>
        <v>6.3742698669433592E-2</v>
      </c>
      <c r="C38" s="21">
        <v>20.139299999999999</v>
      </c>
      <c r="E38" s="19">
        <v>63.742698669433594</v>
      </c>
      <c r="F38" s="25">
        <f t="shared" si="1"/>
        <v>6.3742698669433592E-2</v>
      </c>
      <c r="G38" s="21">
        <v>3.4371999999999998</v>
      </c>
      <c r="I38" s="19">
        <v>63.742698669433594</v>
      </c>
      <c r="J38" s="20">
        <f t="shared" si="2"/>
        <v>6.3742698669433592E-2</v>
      </c>
      <c r="K38" s="21">
        <v>15.0779</v>
      </c>
    </row>
    <row r="39" spans="1:11" x14ac:dyDescent="0.25">
      <c r="A39" s="19">
        <v>42.495201110839844</v>
      </c>
      <c r="B39" s="20">
        <f t="shared" si="0"/>
        <v>4.2495201110839841E-2</v>
      </c>
      <c r="C39" s="21">
        <v>21.346800000000002</v>
      </c>
      <c r="E39" s="19">
        <v>42.495201110839844</v>
      </c>
      <c r="F39" s="25">
        <f t="shared" si="1"/>
        <v>4.2495201110839841E-2</v>
      </c>
      <c r="G39" s="21">
        <v>3.9619</v>
      </c>
      <c r="I39" s="19">
        <v>42.495201110839844</v>
      </c>
      <c r="J39" s="20">
        <f t="shared" si="2"/>
        <v>4.2495201110839841E-2</v>
      </c>
      <c r="K39" s="21">
        <v>15.0779</v>
      </c>
    </row>
    <row r="40" spans="1:11" x14ac:dyDescent="0.25">
      <c r="A40" s="19">
        <v>31.871400833129883</v>
      </c>
      <c r="B40" s="20">
        <f t="shared" si="0"/>
        <v>3.1871400833129886E-2</v>
      </c>
      <c r="C40" s="21">
        <v>21.346800000000002</v>
      </c>
      <c r="E40" s="19">
        <v>31.871400833129883</v>
      </c>
      <c r="F40" s="25">
        <f t="shared" si="1"/>
        <v>3.1871400833129886E-2</v>
      </c>
      <c r="G40" s="21">
        <v>4.1226000000000003</v>
      </c>
      <c r="I40" s="19">
        <v>31.871400833129883</v>
      </c>
      <c r="J40" s="20">
        <f t="shared" si="2"/>
        <v>3.1871400833129886E-2</v>
      </c>
      <c r="K40" s="21">
        <v>15.0779</v>
      </c>
    </row>
    <row r="41" spans="1:11" x14ac:dyDescent="0.25">
      <c r="A41" s="19">
        <v>21.247600555419922</v>
      </c>
      <c r="B41" s="20">
        <f t="shared" si="0"/>
        <v>2.124760055541992E-2</v>
      </c>
      <c r="C41" s="21">
        <v>21.346800000000002</v>
      </c>
      <c r="E41" s="19">
        <v>21.247600555419922</v>
      </c>
      <c r="F41" s="25">
        <f t="shared" si="1"/>
        <v>2.124760055541992E-2</v>
      </c>
      <c r="G41" s="21">
        <v>4.1226000000000003</v>
      </c>
      <c r="I41" s="19">
        <v>21.247600555419922</v>
      </c>
      <c r="J41" s="20">
        <f t="shared" si="2"/>
        <v>2.124760055541992E-2</v>
      </c>
      <c r="K41" s="21">
        <v>16.647500000000001</v>
      </c>
    </row>
    <row r="42" spans="1:11" x14ac:dyDescent="0.25">
      <c r="A42" s="19">
        <v>15.935700416564941</v>
      </c>
      <c r="B42" s="20">
        <f t="shared" si="0"/>
        <v>1.5935700416564943E-2</v>
      </c>
      <c r="C42" s="21">
        <v>21.346800000000002</v>
      </c>
      <c r="E42" s="19">
        <v>15.935700416564941</v>
      </c>
      <c r="F42" s="25">
        <f t="shared" si="1"/>
        <v>1.5935700416564943E-2</v>
      </c>
      <c r="G42" s="21">
        <v>4.1226000000000003</v>
      </c>
      <c r="I42" s="19">
        <v>15.935700416564941</v>
      </c>
      <c r="J42" s="20">
        <f t="shared" si="2"/>
        <v>1.5935700416564943E-2</v>
      </c>
      <c r="K42" s="21">
        <v>16.647500000000001</v>
      </c>
    </row>
    <row r="43" spans="1:11" ht="13" thickBot="1" x14ac:dyDescent="0.3">
      <c r="A43" s="22">
        <v>10.623800277709961</v>
      </c>
      <c r="B43" s="23">
        <f t="shared" si="0"/>
        <v>1.062380027770996E-2</v>
      </c>
      <c r="C43" s="24">
        <v>23.569099999999999</v>
      </c>
      <c r="E43" s="22">
        <v>10.623800277709961</v>
      </c>
      <c r="F43" s="26">
        <f t="shared" si="1"/>
        <v>1.062380027770996E-2</v>
      </c>
      <c r="G43" s="24">
        <v>4.1226000000000003</v>
      </c>
      <c r="I43" s="22">
        <v>10.623800277709961</v>
      </c>
      <c r="J43" s="23">
        <f t="shared" si="2"/>
        <v>1.062380027770996E-2</v>
      </c>
      <c r="K43" s="24">
        <v>16.647500000000001</v>
      </c>
    </row>
  </sheetData>
  <mergeCells count="4">
    <mergeCell ref="A1:C1"/>
    <mergeCell ref="E1:G1"/>
    <mergeCell ref="I1:K1"/>
    <mergeCell ref="M1:N1"/>
  </mergeCells>
  <phoneticPr fontId="14"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8"/>
  <sheetViews>
    <sheetView workbookViewId="0">
      <selection activeCell="C16" sqref="C16:E16"/>
    </sheetView>
  </sheetViews>
  <sheetFormatPr defaultColWidth="9.1796875" defaultRowHeight="12.5" x14ac:dyDescent="0.25"/>
  <cols>
    <col min="1" max="1" width="5.453125" style="95" bestFit="1" customWidth="1"/>
    <col min="2" max="2" width="7" style="95" bestFit="1" customWidth="1"/>
    <col min="3" max="3" width="9" style="94" bestFit="1" customWidth="1"/>
    <col min="4" max="4" width="8.81640625" style="94" customWidth="1"/>
    <col min="5" max="5" width="61.54296875" style="93" bestFit="1" customWidth="1"/>
    <col min="6" max="6" width="8.26953125" style="93" bestFit="1" customWidth="1"/>
    <col min="7" max="7" width="11.26953125" style="94" customWidth="1"/>
    <col min="8" max="16384" width="9.1796875" style="95"/>
  </cols>
  <sheetData>
    <row r="1" spans="1:7" s="99" customFormat="1" ht="29" x14ac:dyDescent="0.25">
      <c r="A1" s="96" t="s">
        <v>124</v>
      </c>
      <c r="B1" s="96" t="s">
        <v>125</v>
      </c>
      <c r="C1" s="96" t="s">
        <v>126</v>
      </c>
      <c r="D1" s="96" t="s">
        <v>127</v>
      </c>
      <c r="E1" s="96" t="s">
        <v>66</v>
      </c>
      <c r="F1" s="97"/>
      <c r="G1" s="98"/>
    </row>
    <row r="2" spans="1:7" ht="29" x14ac:dyDescent="0.25">
      <c r="A2" s="88">
        <v>20</v>
      </c>
      <c r="B2" s="88">
        <v>3</v>
      </c>
      <c r="C2" s="88" t="s">
        <v>46</v>
      </c>
      <c r="D2" s="90" t="s">
        <v>128</v>
      </c>
      <c r="E2" s="87" t="s">
        <v>129</v>
      </c>
    </row>
    <row r="3" spans="1:7" ht="14.5" x14ac:dyDescent="0.25">
      <c r="A3" s="88">
        <v>21</v>
      </c>
      <c r="B3" s="88">
        <v>3.5</v>
      </c>
      <c r="C3" s="88" t="s">
        <v>54</v>
      </c>
      <c r="D3" s="91" t="s">
        <v>130</v>
      </c>
      <c r="E3" s="87" t="s">
        <v>131</v>
      </c>
    </row>
    <row r="4" spans="1:7" ht="43.5" x14ac:dyDescent="0.25">
      <c r="A4" s="88">
        <v>22</v>
      </c>
      <c r="B4" s="88">
        <v>4</v>
      </c>
      <c r="C4" s="88" t="s">
        <v>132</v>
      </c>
      <c r="D4" s="90" t="s">
        <v>133</v>
      </c>
      <c r="E4" s="87" t="s">
        <v>167</v>
      </c>
    </row>
    <row r="5" spans="1:7" ht="14.5" x14ac:dyDescent="0.25">
      <c r="A5" s="88">
        <v>23</v>
      </c>
      <c r="B5" s="88">
        <v>10</v>
      </c>
      <c r="C5" s="88" t="s">
        <v>55</v>
      </c>
      <c r="D5" s="91" t="s">
        <v>134</v>
      </c>
      <c r="E5" s="87" t="s">
        <v>135</v>
      </c>
    </row>
    <row r="6" spans="1:7" ht="29" x14ac:dyDescent="0.25">
      <c r="A6" s="88">
        <v>24</v>
      </c>
      <c r="B6" s="88">
        <v>0.4</v>
      </c>
      <c r="C6" s="88" t="s">
        <v>47</v>
      </c>
      <c r="D6" s="92" t="s">
        <v>136</v>
      </c>
      <c r="E6" s="87" t="s">
        <v>137</v>
      </c>
    </row>
    <row r="7" spans="1:7" ht="29" x14ac:dyDescent="0.25">
      <c r="A7" s="88">
        <v>25</v>
      </c>
      <c r="B7" s="88">
        <v>2</v>
      </c>
      <c r="C7" s="90" t="s">
        <v>43</v>
      </c>
      <c r="D7" s="92" t="s">
        <v>138</v>
      </c>
      <c r="E7" s="87" t="s">
        <v>139</v>
      </c>
    </row>
    <row r="8" spans="1:7" ht="14.5" x14ac:dyDescent="0.25">
      <c r="A8" s="88">
        <v>26</v>
      </c>
      <c r="B8" s="88">
        <v>5.7</v>
      </c>
      <c r="C8" s="88" t="s">
        <v>56</v>
      </c>
      <c r="D8" s="91" t="s">
        <v>140</v>
      </c>
      <c r="E8" s="87" t="s">
        <v>141</v>
      </c>
    </row>
    <row r="9" spans="1:7" ht="29" x14ac:dyDescent="0.25">
      <c r="A9" s="88">
        <v>27</v>
      </c>
      <c r="B9" s="88">
        <v>6</v>
      </c>
      <c r="C9" s="90" t="s">
        <v>57</v>
      </c>
      <c r="D9" s="92" t="s">
        <v>142</v>
      </c>
      <c r="E9" s="87" t="s">
        <v>143</v>
      </c>
    </row>
    <row r="10" spans="1:7" ht="29" x14ac:dyDescent="0.25">
      <c r="A10" s="88">
        <v>28</v>
      </c>
      <c r="B10" s="88">
        <v>10</v>
      </c>
      <c r="C10" s="90" t="s">
        <v>144</v>
      </c>
      <c r="D10" s="90" t="s">
        <v>145</v>
      </c>
      <c r="E10" s="89" t="s">
        <v>146</v>
      </c>
    </row>
    <row r="11" spans="1:7" ht="29" x14ac:dyDescent="0.25">
      <c r="A11" s="88">
        <v>29</v>
      </c>
      <c r="B11" s="88">
        <v>3.5</v>
      </c>
      <c r="C11" s="90" t="s">
        <v>147</v>
      </c>
      <c r="D11" s="92" t="s">
        <v>130</v>
      </c>
      <c r="E11" s="89" t="s">
        <v>148</v>
      </c>
    </row>
    <row r="12" spans="1:7" ht="29" x14ac:dyDescent="0.25">
      <c r="A12" s="88">
        <v>30</v>
      </c>
      <c r="B12" s="88">
        <v>13</v>
      </c>
      <c r="C12" s="90" t="s">
        <v>149</v>
      </c>
      <c r="D12" s="92" t="s">
        <v>150</v>
      </c>
      <c r="E12" s="89" t="s">
        <v>151</v>
      </c>
    </row>
    <row r="13" spans="1:7" ht="29" x14ac:dyDescent="0.25">
      <c r="A13" s="88">
        <v>31</v>
      </c>
      <c r="B13" s="88">
        <v>0.5</v>
      </c>
      <c r="C13" s="90" t="s">
        <v>48</v>
      </c>
      <c r="D13" s="90" t="s">
        <v>152</v>
      </c>
      <c r="E13" s="87" t="s">
        <v>153</v>
      </c>
    </row>
    <row r="14" spans="1:7" ht="14.5" x14ac:dyDescent="0.25">
      <c r="A14" s="88">
        <v>32</v>
      </c>
      <c r="B14" s="88">
        <v>0.2</v>
      </c>
      <c r="C14" s="88" t="s">
        <v>154</v>
      </c>
      <c r="D14" s="90"/>
      <c r="E14" s="87" t="s">
        <v>155</v>
      </c>
    </row>
    <row r="15" spans="1:7" ht="14.5" x14ac:dyDescent="0.25">
      <c r="A15" s="88">
        <v>33</v>
      </c>
      <c r="B15" s="88">
        <v>0.2</v>
      </c>
      <c r="C15" s="90" t="s">
        <v>156</v>
      </c>
      <c r="D15" s="90"/>
      <c r="E15" s="87" t="s">
        <v>157</v>
      </c>
    </row>
    <row r="16" spans="1:7" ht="14.5" x14ac:dyDescent="0.25">
      <c r="A16" s="88">
        <v>34</v>
      </c>
      <c r="B16" s="88">
        <v>1</v>
      </c>
      <c r="C16" s="88" t="s">
        <v>41</v>
      </c>
      <c r="D16" s="92" t="s">
        <v>158</v>
      </c>
      <c r="E16" s="87" t="s">
        <v>159</v>
      </c>
    </row>
    <row r="17" spans="1:5" ht="29" x14ac:dyDescent="0.25">
      <c r="A17" s="88">
        <v>35</v>
      </c>
      <c r="B17" s="88">
        <v>3.8</v>
      </c>
      <c r="C17" s="88" t="s">
        <v>160</v>
      </c>
      <c r="D17" s="90" t="s">
        <v>161</v>
      </c>
      <c r="E17" s="87" t="s">
        <v>162</v>
      </c>
    </row>
    <row r="18" spans="1:5" ht="29" x14ac:dyDescent="0.25">
      <c r="A18" s="88">
        <v>36</v>
      </c>
      <c r="B18" s="88">
        <v>3</v>
      </c>
      <c r="C18" s="88" t="s">
        <v>163</v>
      </c>
      <c r="D18" s="90" t="s">
        <v>164</v>
      </c>
      <c r="E18" s="87"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7</vt:i4>
      </vt:variant>
      <vt:variant>
        <vt:lpstr>Charts</vt:lpstr>
      </vt:variant>
      <vt:variant>
        <vt:i4>2</vt:i4>
      </vt:variant>
      <vt:variant>
        <vt:lpstr>Named Ranges</vt:lpstr>
      </vt:variant>
      <vt:variant>
        <vt:i4>1</vt:i4>
      </vt:variant>
    </vt:vector>
  </HeadingPairs>
  <TitlesOfParts>
    <vt:vector size="10" baseType="lpstr">
      <vt:lpstr>TIMELINE</vt:lpstr>
      <vt:lpstr>Outstanding activities</vt:lpstr>
      <vt:lpstr>Delayed activities</vt:lpstr>
      <vt:lpstr>GS_VISIBILITY</vt:lpstr>
      <vt:lpstr>Geometry_20Oct2018</vt:lpstr>
      <vt:lpstr>SUPPORT INFO</vt:lpstr>
      <vt:lpstr>Data Volume</vt:lpstr>
      <vt:lpstr>Angles</vt:lpstr>
      <vt:lpstr>Distances</vt:lpstr>
      <vt:lpstr>TIMELINE!Print_Area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Dietz</dc:creator>
  <cp:lastModifiedBy>Elsa Montagnon</cp:lastModifiedBy>
  <cp:lastPrinted>2014-09-05T19:49:15Z</cp:lastPrinted>
  <dcterms:created xsi:type="dcterms:W3CDTF">2009-02-04T10:48:13Z</dcterms:created>
  <dcterms:modified xsi:type="dcterms:W3CDTF">2018-10-29T19:56:31Z</dcterms:modified>
</cp:coreProperties>
</file>